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IV" sheetId="1" r:id="rId1"/>
    <sheet name="IVf" sheetId="2" r:id="rId2"/>
  </sheets>
  <calcPr calcId="124519"/>
</workbook>
</file>

<file path=xl/calcChain.xml><?xml version="1.0" encoding="utf-8"?>
<calcChain xmlns="http://schemas.openxmlformats.org/spreadsheetml/2006/main">
  <c r="C420" i="1"/>
  <c r="C411"/>
  <c r="E400"/>
  <c r="D400"/>
  <c r="C400"/>
  <c r="E399"/>
  <c r="D399"/>
  <c r="C399"/>
  <c r="E398"/>
  <c r="D398"/>
  <c r="C398"/>
  <c r="C397"/>
  <c r="D396"/>
  <c r="C396"/>
  <c r="C395"/>
  <c r="D394"/>
  <c r="C394"/>
  <c r="E390"/>
  <c r="D390"/>
  <c r="C390"/>
  <c r="C389"/>
  <c r="G387"/>
  <c r="F387"/>
  <c r="E387"/>
  <c r="D386"/>
  <c r="E383"/>
  <c r="G382"/>
  <c r="F382"/>
  <c r="D382"/>
  <c r="G381"/>
  <c r="F381"/>
  <c r="E381"/>
  <c r="C381"/>
  <c r="G379"/>
  <c r="F379"/>
  <c r="D379"/>
  <c r="G378"/>
  <c r="F378"/>
  <c r="E378"/>
  <c r="G377"/>
  <c r="F377"/>
  <c r="D377"/>
  <c r="E372"/>
  <c r="C372"/>
  <c r="D371"/>
  <c r="G370"/>
  <c r="F370"/>
  <c r="E370"/>
  <c r="C370"/>
  <c r="G366"/>
  <c r="F366"/>
  <c r="C366"/>
  <c r="G364"/>
  <c r="F364"/>
  <c r="E364"/>
  <c r="C364"/>
  <c r="G363"/>
  <c r="F363"/>
  <c r="D363"/>
  <c r="G362"/>
  <c r="F362"/>
  <c r="E362"/>
  <c r="C362"/>
  <c r="G361"/>
  <c r="F361"/>
  <c r="D361"/>
  <c r="G358"/>
  <c r="F358"/>
  <c r="D358"/>
  <c r="G356"/>
  <c r="F356"/>
  <c r="D356"/>
  <c r="G355"/>
  <c r="F355"/>
  <c r="E355"/>
  <c r="C355"/>
  <c r="G354"/>
  <c r="F354"/>
  <c r="D354"/>
  <c r="G353"/>
  <c r="F353"/>
  <c r="E353"/>
  <c r="C353"/>
  <c r="E348"/>
  <c r="C417" s="1"/>
  <c r="D348"/>
  <c r="E347"/>
  <c r="C416" s="1"/>
  <c r="D347"/>
  <c r="E346"/>
  <c r="C415" s="1"/>
  <c r="D346"/>
  <c r="E345"/>
  <c r="C345"/>
  <c r="D344"/>
  <c r="C344"/>
  <c r="E341"/>
  <c r="D341"/>
  <c r="C341"/>
  <c r="E340"/>
  <c r="D340"/>
  <c r="C340"/>
  <c r="E339"/>
  <c r="D339"/>
  <c r="C339"/>
  <c r="E338"/>
  <c r="D338"/>
  <c r="C338"/>
  <c r="E337"/>
  <c r="D337"/>
  <c r="C337"/>
  <c r="E336"/>
  <c r="D336"/>
  <c r="C336"/>
  <c r="E335"/>
  <c r="D335"/>
  <c r="C335"/>
  <c r="E334"/>
  <c r="D334"/>
  <c r="C334"/>
  <c r="E333"/>
  <c r="D333"/>
  <c r="C333"/>
  <c r="E332"/>
  <c r="D332"/>
  <c r="C332"/>
  <c r="E331"/>
  <c r="D331"/>
  <c r="C331"/>
  <c r="E330"/>
  <c r="D330"/>
  <c r="C330"/>
  <c r="E329"/>
  <c r="D329"/>
  <c r="C329"/>
  <c r="E328"/>
  <c r="D328"/>
  <c r="C328"/>
  <c r="E327"/>
  <c r="D327"/>
  <c r="C327"/>
  <c r="E326"/>
  <c r="D326"/>
  <c r="C326"/>
  <c r="E325"/>
  <c r="D325"/>
  <c r="C325"/>
  <c r="E318"/>
  <c r="D318"/>
  <c r="D387" s="1"/>
  <c r="E317"/>
  <c r="E386" s="1"/>
  <c r="D317"/>
  <c r="E314"/>
  <c r="D314"/>
  <c r="D383" s="1"/>
  <c r="E313"/>
  <c r="E382" s="1"/>
  <c r="D313"/>
  <c r="C313"/>
  <c r="C382" s="1"/>
  <c r="E312"/>
  <c r="D312"/>
  <c r="D381" s="1"/>
  <c r="C312"/>
  <c r="E310"/>
  <c r="E379" s="1"/>
  <c r="D310"/>
  <c r="E309"/>
  <c r="D309"/>
  <c r="D378" s="1"/>
  <c r="E308"/>
  <c r="E377" s="1"/>
  <c r="D308"/>
  <c r="E290"/>
  <c r="D290"/>
  <c r="D372" s="1"/>
  <c r="C290"/>
  <c r="E289"/>
  <c r="E371" s="1"/>
  <c r="D289"/>
  <c r="C289"/>
  <c r="C371" s="1"/>
  <c r="E288"/>
  <c r="D288"/>
  <c r="D370" s="1"/>
  <c r="C288"/>
  <c r="D284"/>
  <c r="D366" s="1"/>
  <c r="C284"/>
  <c r="E282"/>
  <c r="D282"/>
  <c r="D364" s="1"/>
  <c r="C282"/>
  <c r="E281"/>
  <c r="E363" s="1"/>
  <c r="D281"/>
  <c r="C281"/>
  <c r="C363" s="1"/>
  <c r="E280"/>
  <c r="D280"/>
  <c r="D362" s="1"/>
  <c r="C280"/>
  <c r="E279"/>
  <c r="E361" s="1"/>
  <c r="D279"/>
  <c r="C279"/>
  <c r="C361" s="1"/>
  <c r="E276"/>
  <c r="E358" s="1"/>
  <c r="D276"/>
  <c r="C276"/>
  <c r="C358" s="1"/>
  <c r="D275"/>
  <c r="D357" s="1"/>
  <c r="E274"/>
  <c r="E356" s="1"/>
  <c r="D274"/>
  <c r="C274"/>
  <c r="C356" s="1"/>
  <c r="E273"/>
  <c r="D273"/>
  <c r="D355" s="1"/>
  <c r="C273"/>
  <c r="E272"/>
  <c r="E354" s="1"/>
  <c r="D272"/>
  <c r="C272"/>
  <c r="C354" s="1"/>
  <c r="E271"/>
  <c r="D271"/>
  <c r="D353" s="1"/>
  <c r="C271"/>
  <c r="E261"/>
  <c r="E397" s="1"/>
  <c r="C410" s="1"/>
  <c r="D261"/>
  <c r="D397" s="1"/>
  <c r="E260"/>
  <c r="E396" s="1"/>
  <c r="C409" s="1"/>
  <c r="D260"/>
  <c r="E259"/>
  <c r="E395" s="1"/>
  <c r="C408" s="1"/>
  <c r="D259"/>
  <c r="D395" s="1"/>
  <c r="E258"/>
  <c r="E394" s="1"/>
  <c r="C407" s="1"/>
  <c r="D258"/>
  <c r="C251"/>
  <c r="C346" s="1"/>
  <c r="E250"/>
  <c r="D250"/>
  <c r="D345" s="1"/>
  <c r="C250"/>
  <c r="E249"/>
  <c r="E344" s="1"/>
  <c r="D249"/>
  <c r="E241"/>
  <c r="E388" s="1"/>
  <c r="D241"/>
  <c r="D388" s="1"/>
  <c r="C230"/>
  <c r="C228"/>
  <c r="C310" s="1"/>
  <c r="C379" s="1"/>
  <c r="C227"/>
  <c r="C309" s="1"/>
  <c r="C378" s="1"/>
  <c r="C226"/>
  <c r="C308" s="1"/>
  <c r="C377" s="1"/>
  <c r="E220"/>
  <c r="D220"/>
  <c r="D291" s="1"/>
  <c r="D373" s="1"/>
  <c r="C220"/>
  <c r="D214"/>
  <c r="D285" s="1"/>
  <c r="D367" s="1"/>
  <c r="E213"/>
  <c r="E284" s="1"/>
  <c r="E366" s="1"/>
  <c r="D213"/>
  <c r="E212"/>
  <c r="E214" s="1"/>
  <c r="E285" s="1"/>
  <c r="E367" s="1"/>
  <c r="D212"/>
  <c r="D283" s="1"/>
  <c r="D365" s="1"/>
  <c r="C212"/>
  <c r="C214" s="1"/>
  <c r="C285" s="1"/>
  <c r="C367" s="1"/>
  <c r="D206"/>
  <c r="D277" s="1"/>
  <c r="D359" s="1"/>
  <c r="E204"/>
  <c r="E275" s="1"/>
  <c r="E357" s="1"/>
  <c r="D204"/>
  <c r="C204"/>
  <c r="C275" s="1"/>
  <c r="C357" s="1"/>
  <c r="C89"/>
  <c r="C90" s="1"/>
  <c r="C81"/>
  <c r="C83" s="1"/>
  <c r="C73"/>
  <c r="C75" s="1"/>
  <c r="C221" l="1"/>
  <c r="C292" s="1"/>
  <c r="C374" s="1"/>
  <c r="E221"/>
  <c r="E292" s="1"/>
  <c r="E374" s="1"/>
  <c r="D221"/>
  <c r="D292" s="1"/>
  <c r="D374" s="1"/>
  <c r="C231"/>
  <c r="C314" s="1"/>
  <c r="C383" s="1"/>
  <c r="C240"/>
  <c r="C318" s="1"/>
  <c r="C387" s="1"/>
  <c r="C253"/>
  <c r="C348" s="1"/>
  <c r="C283"/>
  <c r="C365" s="1"/>
  <c r="E283"/>
  <c r="E365" s="1"/>
  <c r="C291"/>
  <c r="C373" s="1"/>
  <c r="E291"/>
  <c r="E373" s="1"/>
  <c r="C206"/>
  <c r="C277" s="1"/>
  <c r="C359" s="1"/>
  <c r="E206"/>
  <c r="E277" s="1"/>
  <c r="E359" s="1"/>
  <c r="C239"/>
  <c r="C317" s="1"/>
  <c r="C386" s="1"/>
  <c r="C252"/>
  <c r="C347" s="1"/>
</calcChain>
</file>

<file path=xl/comments1.xml><?xml version="1.0" encoding="utf-8"?>
<comments xmlns="http://schemas.openxmlformats.org/spreadsheetml/2006/main">
  <authors>
    <author>Ursula</author>
  </authors>
  <commentList>
    <comment ref="B43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44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47" authorId="0">
      <text>
        <r>
          <rPr>
            <sz val="8"/>
            <color indexed="81"/>
            <rFont val="Tahoma"/>
            <family val="2"/>
          </rPr>
          <t>Se invierte tanto como se deprecie</t>
        </r>
      </text>
    </comment>
    <comment ref="B50" authorId="0">
      <text>
        <r>
          <rPr>
            <sz val="8"/>
            <color indexed="81"/>
            <rFont val="Tahoma"/>
            <family val="2"/>
          </rPr>
          <t>10% de las deudas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Formula:
</t>
        </r>
        <r>
          <rPr>
            <sz val="8"/>
            <color indexed="81"/>
            <rFont val="Tahoma"/>
            <family val="2"/>
          </rPr>
          <t>Ventas*(1+g)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>Formula:</t>
        </r>
        <r>
          <rPr>
            <sz val="8"/>
            <color indexed="81"/>
            <rFont val="Tahoma"/>
            <family val="2"/>
          </rPr>
          <t xml:space="preserve">
Margen Bruto/Ventas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Formula:
</t>
        </r>
        <r>
          <rPr>
            <sz val="8"/>
            <color indexed="81"/>
            <rFont val="Tahoma"/>
            <family val="2"/>
          </rPr>
          <t>Beneficio Neto/Ventas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>Formula:</t>
        </r>
        <r>
          <rPr>
            <sz val="8"/>
            <color indexed="81"/>
            <rFont val="Tahoma"/>
            <family val="2"/>
          </rPr>
          <t xml:space="preserve">
EBIT/(NOF+AFN)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Formula:</t>
        </r>
        <r>
          <rPr>
            <sz val="8"/>
            <color indexed="81"/>
            <rFont val="Tahoma"/>
            <family val="2"/>
          </rPr>
          <t xml:space="preserve">
Beneficio Neto/E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>360/(ventas/clientes)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>360/(Costos ventas/existencias)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360/(compras/proveedores)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dias de cobro 
+dias de existencias 
-dias de pagos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Ventas/(NOF+AFN)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FM/NOF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D/E</t>
        </r>
      </text>
    </comment>
    <comment ref="B128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129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132" authorId="0">
      <text>
        <r>
          <rPr>
            <sz val="8"/>
            <color indexed="81"/>
            <rFont val="Tahoma"/>
            <family val="2"/>
          </rPr>
          <t>Se invierte tanto como se deprecie</t>
        </r>
      </text>
    </comment>
    <comment ref="B135" authorId="0">
      <text>
        <r>
          <rPr>
            <sz val="8"/>
            <color indexed="81"/>
            <rFont val="Tahoma"/>
            <family val="2"/>
          </rPr>
          <t>10% de las deudas</t>
        </r>
      </text>
    </comment>
    <comment ref="B142" authorId="0">
      <text>
        <r>
          <rPr>
            <b/>
            <sz val="8"/>
            <color indexed="81"/>
            <rFont val="Tahoma"/>
            <family val="2"/>
          </rPr>
          <t xml:space="preserve">Formula:
</t>
        </r>
        <r>
          <rPr>
            <sz val="8"/>
            <color indexed="81"/>
            <rFont val="Tahoma"/>
            <family val="2"/>
          </rPr>
          <t>Ventas*(1+g)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Formula:</t>
        </r>
        <r>
          <rPr>
            <sz val="8"/>
            <color indexed="81"/>
            <rFont val="Tahoma"/>
            <family val="2"/>
          </rPr>
          <t xml:space="preserve">
Margen Bruto/Ventas</t>
        </r>
      </text>
    </comment>
    <comment ref="B227" authorId="0">
      <text>
        <r>
          <rPr>
            <b/>
            <sz val="8"/>
            <color indexed="81"/>
            <rFont val="Tahoma"/>
            <family val="2"/>
          </rPr>
          <t xml:space="preserve">(Caja+Clientes+Inventarios)-Rec. Espont.)
</t>
        </r>
      </text>
    </comment>
    <comment ref="B249" authorId="0">
      <text>
        <r>
          <rPr>
            <b/>
            <sz val="8"/>
            <color indexed="81"/>
            <rFont val="Tahoma"/>
            <family val="2"/>
          </rPr>
          <t>Ventas x (1+g)</t>
        </r>
      </text>
    </comment>
    <comment ref="B250" authorId="0">
      <text>
        <r>
          <rPr>
            <b/>
            <sz val="8"/>
            <color indexed="81"/>
            <rFont val="Tahoma"/>
            <family val="2"/>
          </rPr>
          <t xml:space="preserve">Margen Bruto / Ventas
</t>
        </r>
      </text>
    </comment>
    <comment ref="B251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B252" authorId="0">
      <text>
        <r>
          <rPr>
            <b/>
            <sz val="8"/>
            <color indexed="81"/>
            <rFont val="Tahoma"/>
            <family val="2"/>
          </rPr>
          <t>EBIT/ (NOF+AFN)</t>
        </r>
      </text>
    </comment>
    <comment ref="B253" authorId="0">
      <text>
        <r>
          <rPr>
            <b/>
            <sz val="8"/>
            <color indexed="81"/>
            <rFont val="Tahoma"/>
            <family val="2"/>
          </rPr>
          <t>Beneficio Neto / E</t>
        </r>
      </text>
    </comment>
    <comment ref="B258" authorId="0">
      <text>
        <r>
          <rPr>
            <b/>
            <sz val="8"/>
            <color indexed="81"/>
            <rFont val="Tahoma"/>
            <family val="2"/>
          </rPr>
          <t>360/(ventas/clientes)</t>
        </r>
      </text>
    </comment>
    <comment ref="B259" authorId="0">
      <text>
        <r>
          <rPr>
            <b/>
            <sz val="8"/>
            <color indexed="81"/>
            <rFont val="Tahoma"/>
            <family val="2"/>
          </rPr>
          <t>360/(Costos ventas/existencias)</t>
        </r>
      </text>
    </comment>
    <comment ref="B260" authorId="0">
      <text>
        <r>
          <rPr>
            <b/>
            <sz val="8"/>
            <color indexed="81"/>
            <rFont val="Tahoma"/>
            <family val="2"/>
          </rPr>
          <t>360/(compras/proveedores)</t>
        </r>
      </text>
    </comment>
    <comment ref="B261" authorId="0">
      <text>
        <r>
          <rPr>
            <b/>
            <sz val="8"/>
            <color indexed="81"/>
            <rFont val="Tahoma"/>
            <family val="2"/>
          </rPr>
          <t>dias de cobro 
+dias de existencias 
-dias de pagos</t>
        </r>
      </text>
    </comment>
    <comment ref="B262" authorId="0">
      <text>
        <r>
          <rPr>
            <b/>
            <sz val="8"/>
            <color indexed="81"/>
            <rFont val="Tahoma"/>
            <family val="2"/>
          </rPr>
          <t>Ventas/(NOF+AFN)</t>
        </r>
      </text>
    </comment>
    <comment ref="B263" authorId="0">
      <text>
        <r>
          <rPr>
            <b/>
            <sz val="8"/>
            <color indexed="81"/>
            <rFont val="Tahoma"/>
            <family val="2"/>
          </rPr>
          <t>FM/NOF</t>
        </r>
      </text>
    </comment>
    <comment ref="B264" authorId="0">
      <text>
        <r>
          <rPr>
            <b/>
            <sz val="8"/>
            <color indexed="81"/>
            <rFont val="Tahoma"/>
            <family val="2"/>
          </rPr>
          <t>D/E</t>
        </r>
      </text>
    </comment>
    <comment ref="B309" authorId="0">
      <text>
        <r>
          <rPr>
            <b/>
            <sz val="8"/>
            <color indexed="81"/>
            <rFont val="Tahoma"/>
            <family val="2"/>
          </rPr>
          <t xml:space="preserve">(Caja+Clientes+Inventarios)-Rec. Espont.)
</t>
        </r>
      </text>
    </comment>
    <comment ref="B317" authorId="0">
      <text>
        <r>
          <rPr>
            <b/>
            <sz val="8"/>
            <color indexed="81"/>
            <rFont val="Tahoma"/>
            <family val="2"/>
          </rPr>
          <t>Activo Circulante - Pasivo Espontaneo</t>
        </r>
      </text>
    </comment>
    <comment ref="B318" authorId="0">
      <text>
        <r>
          <rPr>
            <b/>
            <sz val="8"/>
            <color indexed="81"/>
            <rFont val="Tahoma"/>
            <family val="2"/>
          </rPr>
          <t>Activo Circulante - Pasivo Circulante</t>
        </r>
      </text>
    </comment>
    <comment ref="B330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331" authorId="0">
      <text>
        <r>
          <rPr>
            <sz val="8"/>
            <color indexed="81"/>
            <rFont val="Tahoma"/>
            <family val="2"/>
          </rPr>
          <t>Crece con las ventas</t>
        </r>
      </text>
    </comment>
    <comment ref="B334" authorId="0">
      <text>
        <r>
          <rPr>
            <sz val="8"/>
            <color indexed="81"/>
            <rFont val="Tahoma"/>
            <family val="2"/>
          </rPr>
          <t>Se invierte tanto como se deprecie</t>
        </r>
      </text>
    </comment>
    <comment ref="B337" authorId="0">
      <text>
        <r>
          <rPr>
            <sz val="8"/>
            <color indexed="81"/>
            <rFont val="Tahoma"/>
            <family val="2"/>
          </rPr>
          <t>10% de las deudas</t>
        </r>
      </text>
    </comment>
    <comment ref="B344" authorId="0">
      <text>
        <r>
          <rPr>
            <b/>
            <sz val="8"/>
            <color indexed="81"/>
            <rFont val="Tahoma"/>
            <family val="2"/>
          </rPr>
          <t>Ventas x (1+g)</t>
        </r>
      </text>
    </comment>
    <comment ref="B345" authorId="0">
      <text>
        <r>
          <rPr>
            <b/>
            <sz val="8"/>
            <color indexed="81"/>
            <rFont val="Tahoma"/>
            <family val="2"/>
          </rPr>
          <t xml:space="preserve">Margen Bruto / Ventas
</t>
        </r>
      </text>
    </comment>
    <comment ref="B346" authorId="0">
      <text>
        <r>
          <rPr>
            <b/>
            <sz val="8"/>
            <color indexed="81"/>
            <rFont val="Tahoma"/>
            <family val="2"/>
          </rPr>
          <t>Beneficio Neto/ Ventas</t>
        </r>
      </text>
    </comment>
    <comment ref="B347" authorId="0">
      <text>
        <r>
          <rPr>
            <b/>
            <sz val="8"/>
            <color indexed="81"/>
            <rFont val="Tahoma"/>
            <family val="2"/>
          </rPr>
          <t>EBIT/ (NOF+AFN)</t>
        </r>
      </text>
    </comment>
    <comment ref="B348" authorId="0">
      <text>
        <r>
          <rPr>
            <b/>
            <sz val="8"/>
            <color indexed="81"/>
            <rFont val="Tahoma"/>
            <family val="2"/>
          </rPr>
          <t>Beneficio Neto / E</t>
        </r>
      </text>
    </comment>
    <comment ref="B378" authorId="0">
      <text>
        <r>
          <rPr>
            <b/>
            <sz val="8"/>
            <color indexed="81"/>
            <rFont val="Tahoma"/>
            <family val="2"/>
          </rPr>
          <t xml:space="preserve">(Caja+Clientes+Inventarios)-Rec. Espont.)
</t>
        </r>
      </text>
    </comment>
    <comment ref="B386" authorId="0">
      <text>
        <r>
          <rPr>
            <b/>
            <sz val="8"/>
            <color indexed="81"/>
            <rFont val="Tahoma"/>
            <family val="2"/>
          </rPr>
          <t>Activo Circulante - Pasivo Espontaneo</t>
        </r>
      </text>
    </comment>
    <comment ref="B387" authorId="0">
      <text>
        <r>
          <rPr>
            <b/>
            <sz val="8"/>
            <color indexed="81"/>
            <rFont val="Tahoma"/>
            <family val="2"/>
          </rPr>
          <t>Activo Circulante - Pasivo Circulante</t>
        </r>
      </text>
    </comment>
    <comment ref="B394" authorId="0">
      <text>
        <r>
          <rPr>
            <b/>
            <sz val="8"/>
            <color indexed="81"/>
            <rFont val="Tahoma"/>
            <family val="2"/>
          </rPr>
          <t>360/(ventas/clientes)</t>
        </r>
      </text>
    </comment>
    <comment ref="B395" authorId="0">
      <text>
        <r>
          <rPr>
            <b/>
            <sz val="8"/>
            <color indexed="81"/>
            <rFont val="Tahoma"/>
            <family val="2"/>
          </rPr>
          <t>360/(Costos ventas/existencias)</t>
        </r>
      </text>
    </comment>
    <comment ref="B396" authorId="0">
      <text>
        <r>
          <rPr>
            <b/>
            <sz val="8"/>
            <color indexed="81"/>
            <rFont val="Tahoma"/>
            <family val="2"/>
          </rPr>
          <t>360/(compras/proveedores)</t>
        </r>
      </text>
    </comment>
    <comment ref="B397" authorId="0">
      <text>
        <r>
          <rPr>
            <b/>
            <sz val="8"/>
            <color indexed="81"/>
            <rFont val="Tahoma"/>
            <family val="2"/>
          </rPr>
          <t>dias de cobro 
+dias de existencias 
-dias de pagos</t>
        </r>
      </text>
    </comment>
    <comment ref="B398" authorId="0">
      <text>
        <r>
          <rPr>
            <b/>
            <sz val="8"/>
            <color indexed="81"/>
            <rFont val="Tahoma"/>
            <family val="2"/>
          </rPr>
          <t>Ventas/(NOF+AFN)</t>
        </r>
      </text>
    </comment>
    <comment ref="B399" authorId="0">
      <text>
        <r>
          <rPr>
            <b/>
            <sz val="8"/>
            <color indexed="81"/>
            <rFont val="Tahoma"/>
            <family val="2"/>
          </rPr>
          <t>FM/NOF</t>
        </r>
      </text>
    </comment>
    <comment ref="B400" authorId="0">
      <text>
        <r>
          <rPr>
            <b/>
            <sz val="8"/>
            <color indexed="81"/>
            <rFont val="Tahoma"/>
            <family val="2"/>
          </rPr>
          <t>D/E</t>
        </r>
      </text>
    </comment>
  </commentList>
</comments>
</file>

<file path=xl/sharedStrings.xml><?xml version="1.0" encoding="utf-8"?>
<sst xmlns="http://schemas.openxmlformats.org/spreadsheetml/2006/main" count="488" uniqueCount="190">
  <si>
    <t>1- Resumen de Ratios</t>
  </si>
  <si>
    <t>Ratios</t>
  </si>
  <si>
    <t>Ixu</t>
  </si>
  <si>
    <t>Politicas</t>
  </si>
  <si>
    <t>Industria</t>
  </si>
  <si>
    <t>Lider</t>
  </si>
  <si>
    <t>Objetivo</t>
  </si>
  <si>
    <t>Operacion:</t>
  </si>
  <si>
    <t>Dias Cobro</t>
  </si>
  <si>
    <t>Dias Existencias</t>
  </si>
  <si>
    <t>Dias Pagos</t>
  </si>
  <si>
    <t>Ciclo de Efectivo</t>
  </si>
  <si>
    <t>Rotacion Activos</t>
  </si>
  <si>
    <t>Rentabilidad:</t>
  </si>
  <si>
    <t>Margen Bruto</t>
  </si>
  <si>
    <t>ROS</t>
  </si>
  <si>
    <t>ROA</t>
  </si>
  <si>
    <t>ROE</t>
  </si>
  <si>
    <t>Apalancamiento:</t>
  </si>
  <si>
    <t>D/E</t>
  </si>
  <si>
    <t>Estado de Resultados</t>
  </si>
  <si>
    <t>Real 2006</t>
  </si>
  <si>
    <t>Ventas Netas</t>
  </si>
  <si>
    <t>costo de mercaderías vendidas</t>
  </si>
  <si>
    <t>Beneficio Bruto</t>
  </si>
  <si>
    <t xml:space="preserve">gastos de administración </t>
  </si>
  <si>
    <t>gastos de ventas</t>
  </si>
  <si>
    <t>EBITDA</t>
  </si>
  <si>
    <t>depreciación</t>
  </si>
  <si>
    <t>EBIT</t>
  </si>
  <si>
    <t>Gastos financieros</t>
  </si>
  <si>
    <t>EBT</t>
  </si>
  <si>
    <t>Impuestos (40%)</t>
  </si>
  <si>
    <t>Beneficio Neto</t>
  </si>
  <si>
    <t>Basandose en las formulas del libro, calcula los siguientes Ratios por el 2006</t>
  </si>
  <si>
    <t>Ratios del Estado de Resultados</t>
  </si>
  <si>
    <t>Crecimiento de Ventas (g)</t>
  </si>
  <si>
    <t>supongamos que g=10% historicamente</t>
  </si>
  <si>
    <t>Margen Bruto en %</t>
  </si>
  <si>
    <t>Balance General Completo</t>
  </si>
  <si>
    <t>Activo</t>
  </si>
  <si>
    <t>Caja</t>
  </si>
  <si>
    <t>Clientes</t>
  </si>
  <si>
    <t>Cuentas por Cobrar</t>
  </si>
  <si>
    <t>Inventarios</t>
  </si>
  <si>
    <t>T. Activo Corriente</t>
  </si>
  <si>
    <t>Activo Fijo Neto (AFN)</t>
  </si>
  <si>
    <t>Total Activos</t>
  </si>
  <si>
    <t>Pasivo</t>
  </si>
  <si>
    <t>Proveedores</t>
  </si>
  <si>
    <t>Gastos Acumulados</t>
  </si>
  <si>
    <t>Impuestos por Pagar</t>
  </si>
  <si>
    <t>Deuda de Corto Plazo</t>
  </si>
  <si>
    <t>T. Pasivo Corto Plazo</t>
  </si>
  <si>
    <t>T. Pasivo Largo Plazo</t>
  </si>
  <si>
    <t>Total Pasivo</t>
  </si>
  <si>
    <t>Patrimonio</t>
  </si>
  <si>
    <t>Capital Social</t>
  </si>
  <si>
    <t>Reservas</t>
  </si>
  <si>
    <t>"Utilidad del Ejercicio"</t>
  </si>
  <si>
    <t>Total Patrimonio</t>
  </si>
  <si>
    <t>Total Pas. + Patr.</t>
  </si>
  <si>
    <t>Basandose en las formulas del libro, calcula el Balance Financiero del 2006</t>
  </si>
  <si>
    <t>Balance Financiero</t>
  </si>
  <si>
    <t>Caja Excendente</t>
  </si>
  <si>
    <t>NOF (sin caja)</t>
  </si>
  <si>
    <t>AFN</t>
  </si>
  <si>
    <t>Credito a CP</t>
  </si>
  <si>
    <t>DLP</t>
  </si>
  <si>
    <t>E</t>
  </si>
  <si>
    <t>Bansadose en el libro, Haga el Analisis de Financiamiento, luego completa los Ratios del Balance del 2006</t>
  </si>
  <si>
    <t>Analisis de Financiamiento</t>
  </si>
  <si>
    <t>Prevision  2007</t>
  </si>
  <si>
    <t>Prevision 2008</t>
  </si>
  <si>
    <t>Flujo de Efectivo</t>
  </si>
  <si>
    <t>NOF</t>
  </si>
  <si>
    <t>FM</t>
  </si>
  <si>
    <t>Excedente de Caja (si FM-NOF&gt;0) o</t>
  </si>
  <si>
    <t>Recursos a Negociar (si FM-NOF&lt;0)</t>
  </si>
  <si>
    <t>Comprobacion DCP-Caja</t>
  </si>
  <si>
    <t>Ratios del Balance</t>
  </si>
  <si>
    <t>Dias de cobro</t>
  </si>
  <si>
    <t>Dias de Existencias</t>
  </si>
  <si>
    <t>Dias de Pagos</t>
  </si>
  <si>
    <t>Rotacion de Activos</t>
  </si>
  <si>
    <t>Financiamiento de NOF con FM</t>
  </si>
  <si>
    <t>Apalancamiento</t>
  </si>
  <si>
    <t>3- Completa la Proyeccion del Estado de Resultados</t>
  </si>
  <si>
    <t xml:space="preserve"> =ventas*(1-Margen%)</t>
  </si>
  <si>
    <t>Depende de la inversion en AF</t>
  </si>
  <si>
    <t>como AF sigue igual-&gt;depreciacion igual</t>
  </si>
  <si>
    <t>Depende de la deuda</t>
  </si>
  <si>
    <t>considerando 10% de la DLP</t>
  </si>
  <si>
    <t>4- Segun las formulas de la izquierda calcula las Proyecciones de Balances de Ixu</t>
  </si>
  <si>
    <t>Caja 2007=</t>
  </si>
  <si>
    <t>Al final para cuadrar el balance</t>
  </si>
  <si>
    <t>Clientes 2007=</t>
  </si>
  <si>
    <t>Ventas</t>
  </si>
  <si>
    <t>x dias de cobro</t>
  </si>
  <si>
    <t>en $</t>
  </si>
  <si>
    <t>x Ventas</t>
  </si>
  <si>
    <t>en % de las ventas</t>
  </si>
  <si>
    <t>de las ventas</t>
  </si>
  <si>
    <t>Cuentas por cobrar 2007=</t>
  </si>
  <si>
    <t>Cuentas por cobrar 2006 x (1+g)</t>
  </si>
  <si>
    <t>Existencias 2007=</t>
  </si>
  <si>
    <t>costo de venta</t>
  </si>
  <si>
    <t>x     dias de                     existencias</t>
  </si>
  <si>
    <t>Dias de existencias*(1-Margen%)</t>
  </si>
  <si>
    <t>Activos Fijos=</t>
  </si>
  <si>
    <t>Se mantienen igual</t>
  </si>
  <si>
    <t>Proveedores 2007=</t>
  </si>
  <si>
    <r>
      <t xml:space="preserve">Compras </t>
    </r>
    <r>
      <rPr>
        <b/>
        <vertAlign val="superscript"/>
        <sz val="10"/>
        <rFont val="Arial"/>
        <family val="2"/>
      </rPr>
      <t>(*)</t>
    </r>
  </si>
  <si>
    <t>x     dias de                     pago</t>
  </si>
  <si>
    <t>(*) Las compras se obtienen por=</t>
  </si>
  <si>
    <t xml:space="preserve">  existencias 2007
- existencias 2006
+costo de ventas 2007</t>
  </si>
  <si>
    <t>Gastos acumulados 2007=</t>
  </si>
  <si>
    <t>10% de los gastos admin y de ventas</t>
  </si>
  <si>
    <t>Gastos Acumulados 2007=</t>
  </si>
  <si>
    <t>Impuestos por pagar 2007=</t>
  </si>
  <si>
    <t>Saldo por pagar 2006 - Impuestos causado 2006 
+ Impuestos causados 2007</t>
  </si>
  <si>
    <t>DCP 2007=</t>
  </si>
  <si>
    <t>DLP 2007=</t>
  </si>
  <si>
    <t>Depende del modelo de pago</t>
  </si>
  <si>
    <t>Afecta directamente el gasto financiero en el estado de resultados</t>
  </si>
  <si>
    <t>en este caso se paga 500 annual</t>
  </si>
  <si>
    <t>Capital Social 2007=</t>
  </si>
  <si>
    <r>
      <t>Se mantiene constante a lo largo de los a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os</t>
    </r>
  </si>
  <si>
    <t>En este caso Dividendos = 0</t>
  </si>
  <si>
    <t>Reservas 2007=</t>
  </si>
  <si>
    <t>Reservas 2006 + Utilidades 2006 - Dividendos</t>
  </si>
  <si>
    <t>Utilidad del ejercicio 2007=</t>
  </si>
  <si>
    <t>Beneficio neto 2007</t>
  </si>
  <si>
    <t>Ahora solo nos falta Caja y DCP, como Activos&lt;Pasivos. Tenemos excedente de caja entonces que se calcula:</t>
  </si>
  <si>
    <r>
      <t>Max(Total Activos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- Clientes - Cuentas por cobrar - Existencias - AF)</t>
    </r>
  </si>
  <si>
    <r>
      <t>(*)</t>
    </r>
    <r>
      <rPr>
        <i/>
        <sz val="9"/>
        <rFont val="Arial"/>
        <family val="2"/>
      </rPr>
      <t xml:space="preserve"> se utiliza la celda Total Pas.+Patr. Para no causar una referencia circular</t>
    </r>
  </si>
  <si>
    <t>Teniendo la informacion de las proyecciones, completa el siguiente balance</t>
  </si>
  <si>
    <t>Ahora Haga la Proyeccion del Balance Financiero para el 2007 y el 2008, asi como el analisis de financiamiento y los ratios mejorados</t>
  </si>
  <si>
    <t>Comprobacion de resultados:</t>
  </si>
  <si>
    <t>FM=</t>
  </si>
  <si>
    <t>E + DLP - AFN</t>
  </si>
  <si>
    <t>FM 2007=</t>
  </si>
  <si>
    <t>FM - NOF=</t>
  </si>
  <si>
    <t>Excedente de caja</t>
  </si>
  <si>
    <t>Excedente de Caja=</t>
  </si>
  <si>
    <t>Excendente de Caja (FM-NOF&gt;0)</t>
  </si>
  <si>
    <t>o Recursos a Negocias (FM-NOF&lt;0)</t>
  </si>
  <si>
    <t>Comprobacion DCP - Caja</t>
  </si>
  <si>
    <t>Obtencion de Ratios Mejorados</t>
  </si>
  <si>
    <t>Una vez tenemos la informacion del balance general completa. Calcule la variacion</t>
  </si>
  <si>
    <t>Variacion 
2006-2007</t>
  </si>
  <si>
    <t>Variacion 
2007-2008</t>
  </si>
  <si>
    <t>Ahora calcula las siguientes variaciones</t>
  </si>
  <si>
    <t>1- Δ NOF 2007=</t>
  </si>
  <si>
    <t>Δ Activos Corrientes 2007</t>
  </si>
  <si>
    <t xml:space="preserve"> - Δ Pasivos Espontaneos 2007</t>
  </si>
  <si>
    <t xml:space="preserve">    Δ NOF 2007=</t>
  </si>
  <si>
    <t>3- Δ del Efectivo=</t>
  </si>
  <si>
    <t>Utilidad Neta + Δ NOF + Δ DCP + Δ DLP + Δ Capital</t>
  </si>
  <si>
    <t xml:space="preserve">   Δ del Efectivo 2007=</t>
  </si>
  <si>
    <t>tiene que cuadrar</t>
  </si>
  <si>
    <t xml:space="preserve"> Δ del Efectivo=</t>
  </si>
  <si>
    <t>Caja 2007 - Caja 2006</t>
  </si>
  <si>
    <t xml:space="preserve"> Δ del Efectivo 2007=</t>
  </si>
  <si>
    <t>Teniendo completo el balance general y el PyG estamos capaces de calcular las variaciones del balance financiero y el flujo de efectivo:</t>
  </si>
  <si>
    <t>Flujo de efectivo</t>
  </si>
  <si>
    <t>Ahora compruebe el siguiente resumen con el resumen del libro</t>
  </si>
  <si>
    <t>Analisis de los Resultados</t>
  </si>
  <si>
    <t>Objetivo Realizado</t>
  </si>
  <si>
    <t>Finalmente segun la formula de Dupont complete el siguiente calculo:</t>
  </si>
  <si>
    <t>ROE=</t>
  </si>
  <si>
    <t>Rentabilidad  x  Operacion  x  Endeudamiento</t>
  </si>
  <si>
    <r>
      <t xml:space="preserve">      Beneficio Neto</t>
    </r>
    <r>
      <rPr>
        <b/>
        <sz val="10"/>
        <rFont val="Arial"/>
        <family val="2"/>
      </rPr>
      <t xml:space="preserve">  x  </t>
    </r>
    <r>
      <rPr>
        <b/>
        <u/>
        <sz val="10"/>
        <rFont val="Arial"/>
        <family val="2"/>
      </rPr>
      <t>Ventas Netas</t>
    </r>
    <r>
      <rPr>
        <b/>
        <sz val="10"/>
        <rFont val="Arial"/>
        <family val="2"/>
      </rPr>
      <t xml:space="preserve">  x  </t>
    </r>
    <r>
      <rPr>
        <b/>
        <u/>
        <sz val="10"/>
        <rFont val="Arial"/>
        <family val="2"/>
      </rPr>
      <t>NOF + AFN</t>
    </r>
  </si>
  <si>
    <t>Ventas Netas        NOF + AFN                E</t>
  </si>
  <si>
    <t>ROE 2008=</t>
  </si>
  <si>
    <t>=</t>
  </si>
  <si>
    <t>ROE 2007=</t>
  </si>
  <si>
    <t>Variacion</t>
  </si>
  <si>
    <t>Causa</t>
  </si>
  <si>
    <t xml:space="preserve"> Δ ROE</t>
  </si>
  <si>
    <t>crecimiento</t>
  </si>
  <si>
    <t>Δ Beneficio Neto</t>
  </si>
  <si>
    <t>&gt;</t>
  </si>
  <si>
    <t>Δ E</t>
  </si>
  <si>
    <t xml:space="preserve"> Δ Rentabilidad (ROS)</t>
  </si>
  <si>
    <t>Δ Ventas Netas</t>
  </si>
  <si>
    <t xml:space="preserve"> Δ Operacion (Rot. Activos)</t>
  </si>
  <si>
    <t>Δ (NOF+AFN)</t>
  </si>
  <si>
    <t xml:space="preserve"> Δ Endeudamiento</t>
  </si>
  <si>
    <t>4- Proyeccion de Balances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</si>
</sst>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6">
    <font>
      <sz val="10"/>
      <name val="Arial"/>
    </font>
    <font>
      <sz val="10"/>
      <name val="Arial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wrapText="1"/>
    </xf>
    <xf numFmtId="0" fontId="0" fillId="4" borderId="2" xfId="0" applyFill="1" applyBorder="1"/>
    <xf numFmtId="0" fontId="3" fillId="4" borderId="2" xfId="0" applyFont="1" applyFill="1" applyBorder="1"/>
    <xf numFmtId="0" fontId="0" fillId="4" borderId="3" xfId="0" applyFill="1" applyBorder="1"/>
    <xf numFmtId="1" fontId="0" fillId="4" borderId="2" xfId="0" applyNumberFormat="1" applyFill="1" applyBorder="1"/>
    <xf numFmtId="1" fontId="0" fillId="4" borderId="4" xfId="0" applyNumberFormat="1" applyFill="1" applyBorder="1"/>
    <xf numFmtId="1" fontId="0" fillId="4" borderId="5" xfId="0" applyNumberFormat="1" applyFill="1" applyBorder="1"/>
    <xf numFmtId="2" fontId="0" fillId="4" borderId="2" xfId="0" applyNumberFormat="1" applyFill="1" applyBorder="1"/>
    <xf numFmtId="10" fontId="1" fillId="4" borderId="2" xfId="3" applyNumberFormat="1" applyFont="1" applyFill="1" applyBorder="1"/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/>
    <xf numFmtId="164" fontId="4" fillId="4" borderId="6" xfId="2" applyFont="1" applyFill="1" applyBorder="1"/>
    <xf numFmtId="0" fontId="4" fillId="4" borderId="0" xfId="0" applyFont="1" applyFill="1" applyBorder="1"/>
    <xf numFmtId="164" fontId="4" fillId="4" borderId="0" xfId="2" applyFont="1" applyFill="1" applyBorder="1"/>
    <xf numFmtId="0" fontId="3" fillId="4" borderId="0" xfId="0" applyFont="1" applyFill="1" applyBorder="1"/>
    <xf numFmtId="164" fontId="3" fillId="4" borderId="0" xfId="2" applyFont="1" applyFill="1" applyBorder="1"/>
    <xf numFmtId="0" fontId="0" fillId="4" borderId="0" xfId="0" applyFill="1" applyBorder="1"/>
    <xf numFmtId="164" fontId="1" fillId="4" borderId="0" xfId="2" applyFont="1" applyFill="1" applyBorder="1"/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4" fillId="4" borderId="7" xfId="0" applyFont="1" applyFill="1" applyBorder="1"/>
    <xf numFmtId="10" fontId="4" fillId="4" borderId="8" xfId="3" applyNumberFormat="1" applyFont="1" applyFill="1" applyBorder="1"/>
    <xf numFmtId="10" fontId="4" fillId="4" borderId="9" xfId="3" applyNumberFormat="1" applyFont="1" applyFill="1" applyBorder="1"/>
    <xf numFmtId="0" fontId="0" fillId="4" borderId="0" xfId="0" applyFill="1"/>
    <xf numFmtId="10" fontId="4" fillId="4" borderId="6" xfId="3" applyNumberFormat="1" applyFont="1" applyFill="1" applyBorder="1"/>
    <xf numFmtId="10" fontId="4" fillId="4" borderId="6" xfId="2" applyNumberFormat="1" applyFont="1" applyFill="1" applyBorder="1"/>
    <xf numFmtId="10" fontId="3" fillId="4" borderId="8" xfId="3" applyNumberFormat="1" applyFont="1" applyFill="1" applyBorder="1"/>
    <xf numFmtId="10" fontId="3" fillId="4" borderId="9" xfId="3" applyNumberFormat="1" applyFont="1" applyFill="1" applyBorder="1"/>
    <xf numFmtId="0" fontId="4" fillId="4" borderId="10" xfId="0" applyFont="1" applyFill="1" applyBorder="1" applyAlignment="1"/>
    <xf numFmtId="0" fontId="5" fillId="4" borderId="11" xfId="0" applyFont="1" applyFill="1" applyBorder="1" applyAlignment="1">
      <alignment horizontal="left"/>
    </xf>
    <xf numFmtId="164" fontId="1" fillId="4" borderId="11" xfId="2" applyFont="1" applyFill="1" applyBorder="1"/>
    <xf numFmtId="0" fontId="0" fillId="4" borderId="12" xfId="0" applyFill="1" applyBorder="1"/>
    <xf numFmtId="164" fontId="1" fillId="4" borderId="12" xfId="2" applyFont="1" applyFill="1" applyBorder="1"/>
    <xf numFmtId="0" fontId="4" fillId="4" borderId="12" xfId="0" applyFont="1" applyFill="1" applyBorder="1"/>
    <xf numFmtId="164" fontId="4" fillId="4" borderId="12" xfId="2" applyFont="1" applyFill="1" applyBorder="1"/>
    <xf numFmtId="0" fontId="6" fillId="4" borderId="12" xfId="0" applyFont="1" applyFill="1" applyBorder="1"/>
    <xf numFmtId="164" fontId="6" fillId="4" borderId="12" xfId="2" applyFont="1" applyFill="1" applyBorder="1"/>
    <xf numFmtId="164" fontId="1" fillId="4" borderId="13" xfId="2" applyFont="1" applyFill="1" applyBorder="1"/>
    <xf numFmtId="0" fontId="5" fillId="4" borderId="11" xfId="0" applyFont="1" applyFill="1" applyBorder="1"/>
    <xf numFmtId="0" fontId="4" fillId="4" borderId="13" xfId="0" applyFont="1" applyFill="1" applyBorder="1"/>
    <xf numFmtId="164" fontId="4" fillId="4" borderId="13" xfId="2" applyFont="1" applyFill="1" applyBorder="1"/>
    <xf numFmtId="0" fontId="4" fillId="3" borderId="0" xfId="0" applyFont="1" applyFill="1" applyBorder="1"/>
    <xf numFmtId="164" fontId="4" fillId="3" borderId="0" xfId="2" applyFont="1" applyFill="1" applyBorder="1"/>
    <xf numFmtId="10" fontId="4" fillId="3" borderId="0" xfId="3" applyNumberFormat="1" applyFont="1" applyFill="1" applyBorder="1"/>
    <xf numFmtId="10" fontId="4" fillId="3" borderId="0" xfId="3" applyNumberFormat="1" applyFont="1" applyFill="1" applyBorder="1" applyAlignment="1">
      <alignment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left"/>
    </xf>
    <xf numFmtId="164" fontId="1" fillId="4" borderId="6" xfId="2" applyFont="1" applyFill="1" applyBorder="1"/>
    <xf numFmtId="164" fontId="1" fillId="3" borderId="0" xfId="2" applyFont="1" applyFill="1" applyBorder="1"/>
    <xf numFmtId="164" fontId="1" fillId="3" borderId="0" xfId="2" applyFont="1" applyFill="1" applyBorder="1" applyAlignment="1">
      <alignment wrapText="1"/>
    </xf>
    <xf numFmtId="0" fontId="0" fillId="4" borderId="15" xfId="0" applyFill="1" applyBorder="1"/>
    <xf numFmtId="164" fontId="4" fillId="3" borderId="0" xfId="3" applyNumberFormat="1" applyFont="1" applyFill="1" applyBorder="1"/>
    <xf numFmtId="10" fontId="1" fillId="3" borderId="0" xfId="3" applyNumberFormat="1" applyFont="1" applyFill="1" applyBorder="1" applyAlignment="1">
      <alignment wrapText="1"/>
    </xf>
    <xf numFmtId="10" fontId="1" fillId="4" borderId="15" xfId="3" applyNumberFormat="1" applyFont="1" applyFill="1" applyBorder="1"/>
    <xf numFmtId="0" fontId="5" fillId="3" borderId="0" xfId="0" applyFont="1" applyFill="1" applyBorder="1"/>
    <xf numFmtId="10" fontId="5" fillId="3" borderId="0" xfId="3" applyNumberFormat="1" applyFont="1" applyFill="1" applyBorder="1" applyAlignment="1">
      <alignment wrapText="1"/>
    </xf>
    <xf numFmtId="0" fontId="5" fillId="4" borderId="16" xfId="0" applyFont="1" applyFill="1" applyBorder="1"/>
    <xf numFmtId="164" fontId="1" fillId="4" borderId="17" xfId="2" applyFont="1" applyFill="1" applyBorder="1"/>
    <xf numFmtId="10" fontId="5" fillId="4" borderId="18" xfId="3" applyNumberFormat="1" applyFont="1" applyFill="1" applyBorder="1" applyAlignment="1">
      <alignment horizontal="center" wrapText="1"/>
    </xf>
    <xf numFmtId="10" fontId="5" fillId="4" borderId="19" xfId="3" applyNumberFormat="1" applyFont="1" applyFill="1" applyBorder="1" applyAlignment="1">
      <alignment horizontal="center" wrapText="1"/>
    </xf>
    <xf numFmtId="164" fontId="1" fillId="4" borderId="4" xfId="2" applyFont="1" applyFill="1" applyBorder="1" applyAlignment="1">
      <alignment horizontal="right"/>
    </xf>
    <xf numFmtId="164" fontId="1" fillId="4" borderId="6" xfId="3" applyNumberFormat="1" applyFont="1" applyFill="1" applyBorder="1"/>
    <xf numFmtId="10" fontId="1" fillId="4" borderId="20" xfId="3" applyNumberFormat="1" applyFont="1" applyFill="1" applyBorder="1"/>
    <xf numFmtId="10" fontId="1" fillId="4" borderId="2" xfId="3" applyNumberFormat="1" applyFont="1" applyFill="1" applyBorder="1" applyAlignment="1">
      <alignment wrapText="1"/>
    </xf>
    <xf numFmtId="10" fontId="1" fillId="4" borderId="21" xfId="3" applyNumberFormat="1" applyFont="1" applyFill="1" applyBorder="1"/>
    <xf numFmtId="10" fontId="1" fillId="4" borderId="22" xfId="3" applyNumberFormat="1" applyFont="1" applyFill="1" applyBorder="1"/>
    <xf numFmtId="10" fontId="1" fillId="4" borderId="22" xfId="3" applyNumberFormat="1" applyFont="1" applyFill="1" applyBorder="1" applyAlignment="1">
      <alignment wrapText="1"/>
    </xf>
    <xf numFmtId="10" fontId="1" fillId="4" borderId="16" xfId="3" applyNumberFormat="1" applyFont="1" applyFill="1" applyBorder="1"/>
    <xf numFmtId="10" fontId="1" fillId="4" borderId="16" xfId="3" applyNumberFormat="1" applyFont="1" applyFill="1" applyBorder="1" applyAlignment="1">
      <alignment wrapText="1"/>
    </xf>
    <xf numFmtId="0" fontId="6" fillId="4" borderId="4" xfId="0" applyFont="1" applyFill="1" applyBorder="1"/>
    <xf numFmtId="164" fontId="6" fillId="4" borderId="6" xfId="2" applyFont="1" applyFill="1" applyBorder="1"/>
    <xf numFmtId="10" fontId="4" fillId="4" borderId="2" xfId="3" applyNumberFormat="1" applyFont="1" applyFill="1" applyBorder="1" applyAlignment="1">
      <alignment wrapText="1"/>
    </xf>
    <xf numFmtId="0" fontId="0" fillId="4" borderId="4" xfId="0" applyFill="1" applyBorder="1"/>
    <xf numFmtId="0" fontId="4" fillId="4" borderId="2" xfId="0" applyFont="1" applyFill="1" applyBorder="1"/>
    <xf numFmtId="164" fontId="4" fillId="4" borderId="16" xfId="2" applyFont="1" applyFill="1" applyBorder="1"/>
    <xf numFmtId="10" fontId="4" fillId="4" borderId="2" xfId="3" applyNumberFormat="1" applyFont="1" applyFill="1" applyBorder="1"/>
    <xf numFmtId="164" fontId="4" fillId="4" borderId="3" xfId="2" applyFont="1" applyFill="1" applyBorder="1"/>
    <xf numFmtId="166" fontId="1" fillId="4" borderId="6" xfId="1" applyNumberFormat="1" applyFont="1" applyFill="1" applyBorder="1"/>
    <xf numFmtId="166" fontId="1" fillId="4" borderId="20" xfId="1" applyNumberFormat="1" applyFont="1" applyFill="1" applyBorder="1"/>
    <xf numFmtId="166" fontId="1" fillId="4" borderId="2" xfId="1" applyNumberFormat="1" applyFont="1" applyFill="1" applyBorder="1"/>
    <xf numFmtId="165" fontId="1" fillId="4" borderId="6" xfId="1" applyNumberFormat="1" applyFont="1" applyFill="1" applyBorder="1"/>
    <xf numFmtId="10" fontId="4" fillId="4" borderId="20" xfId="3" applyNumberFormat="1" applyFont="1" applyFill="1" applyBorder="1"/>
    <xf numFmtId="10" fontId="6" fillId="4" borderId="6" xfId="2" applyNumberFormat="1" applyFont="1" applyFill="1" applyBorder="1"/>
    <xf numFmtId="0" fontId="6" fillId="4" borderId="23" xfId="0" applyFont="1" applyFill="1" applyBorder="1"/>
    <xf numFmtId="0" fontId="2" fillId="3" borderId="0" xfId="0" applyFont="1" applyFill="1" applyAlignment="1">
      <alignment horizontal="center" wrapText="1"/>
    </xf>
    <xf numFmtId="164" fontId="3" fillId="4" borderId="6" xfId="2" applyFont="1" applyFill="1" applyBorder="1"/>
    <xf numFmtId="164" fontId="0" fillId="3" borderId="0" xfId="0" applyNumberFormat="1" applyFill="1"/>
    <xf numFmtId="0" fontId="4" fillId="4" borderId="9" xfId="0" applyFont="1" applyFill="1" applyBorder="1"/>
    <xf numFmtId="164" fontId="4" fillId="4" borderId="24" xfId="2" applyFont="1" applyFill="1" applyBorder="1"/>
    <xf numFmtId="0" fontId="0" fillId="4" borderId="0" xfId="0" applyFill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 wrapText="1"/>
    </xf>
    <xf numFmtId="0" fontId="3" fillId="4" borderId="26" xfId="0" applyFont="1" applyFill="1" applyBorder="1"/>
    <xf numFmtId="0" fontId="0" fillId="4" borderId="28" xfId="0" applyFill="1" applyBorder="1"/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35" xfId="0" applyFill="1" applyBorder="1" applyAlignment="1">
      <alignment horizontal="left" wrapText="1"/>
    </xf>
    <xf numFmtId="10" fontId="1" fillId="4" borderId="6" xfId="3" applyNumberFormat="1" applyFont="1" applyFill="1" applyBorder="1"/>
    <xf numFmtId="0" fontId="4" fillId="4" borderId="27" xfId="0" applyFont="1" applyFill="1" applyBorder="1" applyAlignment="1"/>
    <xf numFmtId="0" fontId="4" fillId="4" borderId="28" xfId="0" applyFont="1" applyFill="1" applyBorder="1" applyAlignment="1"/>
    <xf numFmtId="0" fontId="4" fillId="4" borderId="27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 wrapText="1"/>
    </xf>
    <xf numFmtId="0" fontId="4" fillId="4" borderId="31" xfId="0" applyFont="1" applyFill="1" applyBorder="1" applyAlignment="1">
      <alignment horizontal="left" wrapText="1"/>
    </xf>
    <xf numFmtId="0" fontId="4" fillId="4" borderId="33" xfId="0" applyFont="1" applyFill="1" applyBorder="1" applyAlignment="1">
      <alignment horizontal="left" wrapText="1"/>
    </xf>
    <xf numFmtId="0" fontId="4" fillId="4" borderId="34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9" fillId="4" borderId="27" xfId="0" applyFont="1" applyFill="1" applyBorder="1" applyAlignment="1">
      <alignment horizontal="left"/>
    </xf>
    <xf numFmtId="0" fontId="11" fillId="4" borderId="0" xfId="0" applyFont="1" applyFill="1"/>
    <xf numFmtId="0" fontId="2" fillId="4" borderId="0" xfId="0" applyFont="1" applyFill="1" applyAlignment="1">
      <alignment horizontal="left" wrapText="1"/>
    </xf>
    <xf numFmtId="0" fontId="13" fillId="4" borderId="12" xfId="4" applyFill="1" applyBorder="1" applyAlignment="1" applyProtection="1"/>
    <xf numFmtId="164" fontId="1" fillId="4" borderId="15" xfId="2" applyFont="1" applyFill="1" applyBorder="1"/>
    <xf numFmtId="164" fontId="4" fillId="4" borderId="12" xfId="3" applyNumberFormat="1" applyFont="1" applyFill="1" applyBorder="1"/>
    <xf numFmtId="164" fontId="6" fillId="4" borderId="15" xfId="2" applyFont="1" applyFill="1" applyBorder="1"/>
    <xf numFmtId="164" fontId="6" fillId="4" borderId="6" xfId="3" applyNumberFormat="1" applyFont="1" applyFill="1" applyBorder="1"/>
    <xf numFmtId="10" fontId="5" fillId="4" borderId="11" xfId="3" applyNumberFormat="1" applyFont="1" applyFill="1" applyBorder="1"/>
    <xf numFmtId="164" fontId="5" fillId="4" borderId="11" xfId="2" applyFont="1" applyFill="1" applyBorder="1"/>
    <xf numFmtId="164" fontId="4" fillId="4" borderId="15" xfId="2" applyFont="1" applyFill="1" applyBorder="1"/>
    <xf numFmtId="164" fontId="1" fillId="4" borderId="12" xfId="3" applyNumberFormat="1" applyFont="1" applyFill="1" applyBorder="1"/>
    <xf numFmtId="10" fontId="4" fillId="4" borderId="13" xfId="3" applyNumberFormat="1" applyFont="1" applyFill="1" applyBorder="1"/>
    <xf numFmtId="10" fontId="1" fillId="4" borderId="11" xfId="3" applyNumberFormat="1" applyFont="1" applyFill="1" applyBorder="1"/>
    <xf numFmtId="164" fontId="1" fillId="4" borderId="6" xfId="2" applyFont="1" applyFill="1" applyBorder="1" applyAlignment="1">
      <alignment vertical="center"/>
    </xf>
    <xf numFmtId="164" fontId="4" fillId="4" borderId="13" xfId="3" applyNumberFormat="1" applyFont="1" applyFill="1" applyBorder="1"/>
    <xf numFmtId="0" fontId="13" fillId="4" borderId="11" xfId="4" applyFill="1" applyBorder="1" applyAlignment="1" applyProtection="1">
      <alignment horizontal="left"/>
    </xf>
    <xf numFmtId="164" fontId="1" fillId="4" borderId="14" xfId="2" applyFont="1" applyFill="1" applyBorder="1"/>
    <xf numFmtId="10" fontId="1" fillId="4" borderId="12" xfId="3" applyNumberFormat="1" applyFont="1" applyFill="1" applyBorder="1"/>
    <xf numFmtId="0" fontId="5" fillId="4" borderId="0" xfId="0" applyFont="1" applyFill="1"/>
    <xf numFmtId="164" fontId="0" fillId="4" borderId="6" xfId="0" applyNumberFormat="1" applyFill="1" applyBorder="1"/>
    <xf numFmtId="0" fontId="1" fillId="4" borderId="11" xfId="4" applyFont="1" applyFill="1" applyBorder="1" applyAlignment="1" applyProtection="1">
      <alignment horizontal="right"/>
    </xf>
    <xf numFmtId="164" fontId="1" fillId="4" borderId="31" xfId="2" applyFont="1" applyFill="1" applyBorder="1"/>
    <xf numFmtId="0" fontId="0" fillId="4" borderId="37" xfId="0" applyFill="1" applyBorder="1" applyAlignment="1">
      <alignment horizontal="right"/>
    </xf>
    <xf numFmtId="164" fontId="1" fillId="4" borderId="38" xfId="2" applyFont="1" applyFill="1" applyBorder="1"/>
    <xf numFmtId="164" fontId="1" fillId="4" borderId="32" xfId="2" applyFont="1" applyFill="1" applyBorder="1"/>
    <xf numFmtId="10" fontId="1" fillId="4" borderId="14" xfId="2" applyNumberFormat="1" applyFont="1" applyFill="1" applyBorder="1"/>
    <xf numFmtId="10" fontId="1" fillId="4" borderId="39" xfId="2" applyNumberFormat="1" applyFont="1" applyFill="1" applyBorder="1"/>
    <xf numFmtId="166" fontId="1" fillId="4" borderId="40" xfId="1" applyNumberFormat="1" applyFont="1" applyFill="1" applyBorder="1"/>
    <xf numFmtId="166" fontId="1" fillId="4" borderId="3" xfId="1" applyNumberFormat="1" applyFont="1" applyFill="1" applyBorder="1"/>
    <xf numFmtId="0" fontId="4" fillId="4" borderId="0" xfId="0" applyFont="1" applyFill="1" applyBorder="1" applyAlignment="1">
      <alignment horizontal="center" wrapText="1"/>
    </xf>
    <xf numFmtId="0" fontId="0" fillId="4" borderId="26" xfId="0" applyFill="1" applyBorder="1"/>
    <xf numFmtId="0" fontId="0" fillId="4" borderId="27" xfId="0" applyFill="1" applyBorder="1"/>
    <xf numFmtId="0" fontId="0" fillId="4" borderId="29" xfId="0" applyFill="1" applyBorder="1"/>
    <xf numFmtId="164" fontId="0" fillId="4" borderId="0" xfId="0" applyNumberFormat="1" applyFill="1"/>
    <xf numFmtId="0" fontId="4" fillId="4" borderId="0" xfId="0" applyFont="1" applyFill="1" applyBorder="1" applyAlignment="1">
      <alignment horizontal="left"/>
    </xf>
    <xf numFmtId="164" fontId="1" fillId="4" borderId="39" xfId="2" applyFont="1" applyFill="1" applyBorder="1"/>
    <xf numFmtId="0" fontId="6" fillId="4" borderId="2" xfId="0" applyFont="1" applyFill="1" applyBorder="1"/>
    <xf numFmtId="165" fontId="1" fillId="4" borderId="2" xfId="1" applyNumberFormat="1" applyFont="1" applyFill="1" applyBorder="1"/>
    <xf numFmtId="0" fontId="6" fillId="4" borderId="17" xfId="0" applyFont="1" applyFill="1" applyBorder="1"/>
    <xf numFmtId="0" fontId="4" fillId="4" borderId="36" xfId="0" applyFont="1" applyFill="1" applyBorder="1" applyAlignment="1">
      <alignment horizontal="center" vertical="center" wrapText="1"/>
    </xf>
    <xf numFmtId="0" fontId="0" fillId="4" borderId="32" xfId="0" applyFill="1" applyBorder="1"/>
    <xf numFmtId="0" fontId="4" fillId="4" borderId="3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4" fillId="4" borderId="36" xfId="0" applyNumberFormat="1" applyFont="1" applyFill="1" applyBorder="1" applyAlignment="1">
      <alignment horizontal="center" vertical="center" wrapText="1"/>
    </xf>
    <xf numFmtId="10" fontId="4" fillId="4" borderId="31" xfId="3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33" xfId="0" applyNumberFormat="1" applyFont="1" applyFill="1" applyBorder="1" applyAlignment="1">
      <alignment horizontal="center" vertical="center" wrapText="1"/>
    </xf>
    <xf numFmtId="10" fontId="4" fillId="4" borderId="34" xfId="3" applyNumberFormat="1" applyFont="1" applyFill="1" applyBorder="1" applyAlignment="1">
      <alignment horizontal="center" vertical="center" wrapText="1"/>
    </xf>
    <xf numFmtId="10" fontId="4" fillId="4" borderId="36" xfId="3" applyNumberFormat="1" applyFont="1" applyFill="1" applyBorder="1" applyAlignment="1">
      <alignment horizontal="center" vertical="center" wrapText="1"/>
    </xf>
    <xf numFmtId="165" fontId="4" fillId="4" borderId="36" xfId="1" applyFont="1" applyFill="1" applyBorder="1" applyAlignment="1">
      <alignment horizontal="center" vertical="center" wrapText="1"/>
    </xf>
    <xf numFmtId="10" fontId="4" fillId="4" borderId="33" xfId="3" applyNumberFormat="1" applyFont="1" applyFill="1" applyBorder="1" applyAlignment="1">
      <alignment horizontal="center" vertical="center" wrapText="1"/>
    </xf>
    <xf numFmtId="165" fontId="4" fillId="4" borderId="33" xfId="1" applyFont="1" applyFill="1" applyBorder="1" applyAlignment="1">
      <alignment horizontal="center" vertical="center" wrapText="1"/>
    </xf>
    <xf numFmtId="0" fontId="1" fillId="4" borderId="0" xfId="0" applyFont="1" applyFill="1"/>
    <xf numFmtId="9" fontId="4" fillId="2" borderId="27" xfId="3" applyNumberFormat="1" applyFont="1" applyFill="1" applyBorder="1" applyAlignment="1">
      <alignment horizontal="center"/>
    </xf>
    <xf numFmtId="9" fontId="4" fillId="2" borderId="27" xfId="3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9" fontId="1" fillId="4" borderId="27" xfId="3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9" fontId="4" fillId="4" borderId="27" xfId="3" applyNumberFormat="1" applyFont="1" applyFill="1" applyBorder="1" applyAlignment="1">
      <alignment horizontal="right"/>
    </xf>
    <xf numFmtId="0" fontId="4" fillId="4" borderId="28" xfId="0" applyFont="1" applyFill="1" applyBorder="1" applyAlignment="1">
      <alignment horizontal="center"/>
    </xf>
    <xf numFmtId="9" fontId="1" fillId="4" borderId="0" xfId="3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4" fillId="4" borderId="0" xfId="3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9" fontId="1" fillId="4" borderId="0" xfId="3" applyNumberFormat="1" applyFont="1" applyFill="1" applyAlignment="1">
      <alignment horizontal="center"/>
    </xf>
    <xf numFmtId="0" fontId="0" fillId="4" borderId="41" xfId="0" applyFill="1" applyBorder="1" applyAlignment="1">
      <alignment horizontal="center"/>
    </xf>
    <xf numFmtId="9" fontId="4" fillId="4" borderId="0" xfId="3" applyNumberFormat="1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9" fontId="0" fillId="3" borderId="0" xfId="0" applyNumberFormat="1" applyFill="1"/>
    <xf numFmtId="0" fontId="4" fillId="3" borderId="0" xfId="0" applyFont="1" applyFill="1" applyAlignment="1">
      <alignment horizontal="left"/>
    </xf>
    <xf numFmtId="9" fontId="1" fillId="3" borderId="0" xfId="3" applyFont="1" applyFill="1"/>
    <xf numFmtId="10" fontId="0" fillId="3" borderId="0" xfId="0" applyNumberFormat="1" applyFill="1"/>
    <xf numFmtId="0" fontId="0" fillId="5" borderId="0" xfId="0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 applyBorder="1"/>
    <xf numFmtId="0" fontId="3" fillId="5" borderId="0" xfId="0" applyFont="1" applyFill="1" applyBorder="1"/>
    <xf numFmtId="164" fontId="1" fillId="5" borderId="0" xfId="2" applyFont="1" applyFill="1" applyBorder="1"/>
    <xf numFmtId="10" fontId="1" fillId="5" borderId="0" xfId="3" applyNumberFormat="1" applyFont="1" applyFill="1" applyBorder="1"/>
    <xf numFmtId="164" fontId="0" fillId="5" borderId="0" xfId="0" applyNumberFormat="1" applyFill="1" applyBorder="1"/>
    <xf numFmtId="0" fontId="0" fillId="4" borderId="0" xfId="0" applyFill="1" applyAlignment="1">
      <alignment horizontal="center" vertical="center" wrapText="1"/>
    </xf>
    <xf numFmtId="0" fontId="8" fillId="5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ual" xfId="3" builtinId="5"/>
  </cellStyles>
  <dxfs count="1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131</xdr:row>
      <xdr:rowOff>66675</xdr:rowOff>
    </xdr:from>
    <xdr:to>
      <xdr:col>5</xdr:col>
      <xdr:colOff>752475</xdr:colOff>
      <xdr:row>131</xdr:row>
      <xdr:rowOff>85725</xdr:rowOff>
    </xdr:to>
    <xdr:sp macro="" textlink="">
      <xdr:nvSpPr>
        <xdr:cNvPr id="2" name="Line 32"/>
        <xdr:cNvSpPr>
          <a:spLocks noChangeShapeType="1"/>
        </xdr:cNvSpPr>
      </xdr:nvSpPr>
      <xdr:spPr bwMode="auto">
        <a:xfrm flipH="1">
          <a:off x="7467600" y="22078950"/>
          <a:ext cx="676275" cy="19050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134</xdr:row>
      <xdr:rowOff>95250</xdr:rowOff>
    </xdr:from>
    <xdr:to>
      <xdr:col>6</xdr:col>
      <xdr:colOff>19050</xdr:colOff>
      <xdr:row>134</xdr:row>
      <xdr:rowOff>104775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H="1">
          <a:off x="7391400" y="22621875"/>
          <a:ext cx="895350" cy="9525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141</xdr:row>
      <xdr:rowOff>66675</xdr:rowOff>
    </xdr:from>
    <xdr:to>
      <xdr:col>5</xdr:col>
      <xdr:colOff>752475</xdr:colOff>
      <xdr:row>141</xdr:row>
      <xdr:rowOff>114300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 flipV="1">
          <a:off x="7400925" y="23783925"/>
          <a:ext cx="742950" cy="47625"/>
        </a:xfrm>
        <a:prstGeom prst="line">
          <a:avLst/>
        </a:prstGeom>
        <a:noFill/>
        <a:ln w="19050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38100</xdr:colOff>
      <xdr:row>182</xdr:row>
      <xdr:rowOff>66675</xdr:rowOff>
    </xdr:from>
    <xdr:to>
      <xdr:col>5</xdr:col>
      <xdr:colOff>9525</xdr:colOff>
      <xdr:row>182</xdr:row>
      <xdr:rowOff>104775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H="1" flipV="1">
          <a:off x="6124575" y="30851475"/>
          <a:ext cx="1276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299</xdr:row>
      <xdr:rowOff>57150</xdr:rowOff>
    </xdr:from>
    <xdr:to>
      <xdr:col>5</xdr:col>
      <xdr:colOff>609600</xdr:colOff>
      <xdr:row>299</xdr:row>
      <xdr:rowOff>57150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>
          <a:off x="7391400" y="50882550"/>
          <a:ext cx="609600" cy="0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299</xdr:row>
      <xdr:rowOff>123825</xdr:rowOff>
    </xdr:from>
    <xdr:to>
      <xdr:col>5</xdr:col>
      <xdr:colOff>571500</xdr:colOff>
      <xdr:row>302</xdr:row>
      <xdr:rowOff>133350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 flipV="1">
          <a:off x="7391400" y="50949225"/>
          <a:ext cx="571500" cy="523875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333</xdr:row>
      <xdr:rowOff>66675</xdr:rowOff>
    </xdr:from>
    <xdr:to>
      <xdr:col>5</xdr:col>
      <xdr:colOff>752475</xdr:colOff>
      <xdr:row>333</xdr:row>
      <xdr:rowOff>85725</xdr:rowOff>
    </xdr:to>
    <xdr:sp macro="" textlink="">
      <xdr:nvSpPr>
        <xdr:cNvPr id="8" name="Line 38"/>
        <xdr:cNvSpPr>
          <a:spLocks noChangeShapeType="1"/>
        </xdr:cNvSpPr>
      </xdr:nvSpPr>
      <xdr:spPr bwMode="auto">
        <a:xfrm flipH="1">
          <a:off x="7486650" y="56797575"/>
          <a:ext cx="657225" cy="19050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336</xdr:row>
      <xdr:rowOff>95250</xdr:rowOff>
    </xdr:from>
    <xdr:to>
      <xdr:col>6</xdr:col>
      <xdr:colOff>19050</xdr:colOff>
      <xdr:row>336</xdr:row>
      <xdr:rowOff>104775</xdr:rowOff>
    </xdr:to>
    <xdr:sp macro="" textlink="">
      <xdr:nvSpPr>
        <xdr:cNvPr id="9" name="Line 39"/>
        <xdr:cNvSpPr>
          <a:spLocks noChangeShapeType="1"/>
        </xdr:cNvSpPr>
      </xdr:nvSpPr>
      <xdr:spPr bwMode="auto">
        <a:xfrm flipH="1">
          <a:off x="7391400" y="57330975"/>
          <a:ext cx="895350" cy="9525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1866900</xdr:colOff>
      <xdr:row>432</xdr:row>
      <xdr:rowOff>95250</xdr:rowOff>
    </xdr:from>
    <xdr:to>
      <xdr:col>2</xdr:col>
      <xdr:colOff>1933575</xdr:colOff>
      <xdr:row>433</xdr:row>
      <xdr:rowOff>0</xdr:rowOff>
    </xdr:to>
    <xdr:sp macro="" textlink="">
      <xdr:nvSpPr>
        <xdr:cNvPr id="10" name="Line 40"/>
        <xdr:cNvSpPr>
          <a:spLocks noChangeShapeType="1"/>
        </xdr:cNvSpPr>
      </xdr:nvSpPr>
      <xdr:spPr bwMode="auto">
        <a:xfrm>
          <a:off x="4791075" y="73380600"/>
          <a:ext cx="666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1857375</xdr:colOff>
      <xdr:row>432</xdr:row>
      <xdr:rowOff>85725</xdr:rowOff>
    </xdr:from>
    <xdr:to>
      <xdr:col>2</xdr:col>
      <xdr:colOff>1952625</xdr:colOff>
      <xdr:row>433</xdr:row>
      <xdr:rowOff>9525</xdr:rowOff>
    </xdr:to>
    <xdr:sp macro="" textlink="">
      <xdr:nvSpPr>
        <xdr:cNvPr id="11" name="Line 41"/>
        <xdr:cNvSpPr>
          <a:spLocks noChangeShapeType="1"/>
        </xdr:cNvSpPr>
      </xdr:nvSpPr>
      <xdr:spPr bwMode="auto">
        <a:xfrm flipH="1">
          <a:off x="4781550" y="73371075"/>
          <a:ext cx="952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432</xdr:row>
      <xdr:rowOff>104775</xdr:rowOff>
    </xdr:from>
    <xdr:to>
      <xdr:col>4</xdr:col>
      <xdr:colOff>123825</xdr:colOff>
      <xdr:row>433</xdr:row>
      <xdr:rowOff>28575</xdr:rowOff>
    </xdr:to>
    <xdr:sp macro="" textlink="">
      <xdr:nvSpPr>
        <xdr:cNvPr id="12" name="Line 42"/>
        <xdr:cNvSpPr>
          <a:spLocks noChangeShapeType="1"/>
        </xdr:cNvSpPr>
      </xdr:nvSpPr>
      <xdr:spPr bwMode="auto">
        <a:xfrm flipH="1">
          <a:off x="6115050" y="73390125"/>
          <a:ext cx="952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432</xdr:row>
      <xdr:rowOff>104775</xdr:rowOff>
    </xdr:from>
    <xdr:to>
      <xdr:col>4</xdr:col>
      <xdr:colOff>104775</xdr:colOff>
      <xdr:row>433</xdr:row>
      <xdr:rowOff>38100</xdr:rowOff>
    </xdr:to>
    <xdr:sp macro="" textlink="">
      <xdr:nvSpPr>
        <xdr:cNvPr id="13" name="Line 43"/>
        <xdr:cNvSpPr>
          <a:spLocks noChangeShapeType="1"/>
        </xdr:cNvSpPr>
      </xdr:nvSpPr>
      <xdr:spPr bwMode="auto">
        <a:xfrm>
          <a:off x="6115050" y="73390125"/>
          <a:ext cx="762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1771650</xdr:colOff>
      <xdr:row>438</xdr:row>
      <xdr:rowOff>95250</xdr:rowOff>
    </xdr:from>
    <xdr:to>
      <xdr:col>2</xdr:col>
      <xdr:colOff>1895475</xdr:colOff>
      <xdr:row>439</xdr:row>
      <xdr:rowOff>28575</xdr:rowOff>
    </xdr:to>
    <xdr:sp macro="" textlink="">
      <xdr:nvSpPr>
        <xdr:cNvPr id="14" name="Line 44"/>
        <xdr:cNvSpPr>
          <a:spLocks noChangeShapeType="1"/>
        </xdr:cNvSpPr>
      </xdr:nvSpPr>
      <xdr:spPr bwMode="auto">
        <a:xfrm>
          <a:off x="4695825" y="74399775"/>
          <a:ext cx="1238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1771650</xdr:colOff>
      <xdr:row>438</xdr:row>
      <xdr:rowOff>85725</xdr:rowOff>
    </xdr:from>
    <xdr:to>
      <xdr:col>2</xdr:col>
      <xdr:colOff>1866900</xdr:colOff>
      <xdr:row>439</xdr:row>
      <xdr:rowOff>28575</xdr:rowOff>
    </xdr:to>
    <xdr:sp macro="" textlink="">
      <xdr:nvSpPr>
        <xdr:cNvPr id="15" name="Line 45"/>
        <xdr:cNvSpPr>
          <a:spLocks noChangeShapeType="1"/>
        </xdr:cNvSpPr>
      </xdr:nvSpPr>
      <xdr:spPr bwMode="auto">
        <a:xfrm flipH="1">
          <a:off x="4695825" y="74390250"/>
          <a:ext cx="952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438</xdr:row>
      <xdr:rowOff>95250</xdr:rowOff>
    </xdr:from>
    <xdr:to>
      <xdr:col>4</xdr:col>
      <xdr:colOff>419100</xdr:colOff>
      <xdr:row>439</xdr:row>
      <xdr:rowOff>9525</xdr:rowOff>
    </xdr:to>
    <xdr:sp macro="" textlink="">
      <xdr:nvSpPr>
        <xdr:cNvPr id="16" name="Line 46"/>
        <xdr:cNvSpPr>
          <a:spLocks noChangeShapeType="1"/>
        </xdr:cNvSpPr>
      </xdr:nvSpPr>
      <xdr:spPr bwMode="auto">
        <a:xfrm>
          <a:off x="6448425" y="74399775"/>
          <a:ext cx="571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438</xdr:row>
      <xdr:rowOff>104775</xdr:rowOff>
    </xdr:from>
    <xdr:to>
      <xdr:col>4</xdr:col>
      <xdr:colOff>438150</xdr:colOff>
      <xdr:row>439</xdr:row>
      <xdr:rowOff>9525</xdr:rowOff>
    </xdr:to>
    <xdr:sp macro="" textlink="">
      <xdr:nvSpPr>
        <xdr:cNvPr id="17" name="Line 47"/>
        <xdr:cNvSpPr>
          <a:spLocks noChangeShapeType="1"/>
        </xdr:cNvSpPr>
      </xdr:nvSpPr>
      <xdr:spPr bwMode="auto">
        <a:xfrm flipH="1">
          <a:off x="6429375" y="74409300"/>
          <a:ext cx="95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485775</xdr:colOff>
      <xdr:row>1</xdr:row>
      <xdr:rowOff>85725</xdr:rowOff>
    </xdr:from>
    <xdr:to>
      <xdr:col>6</xdr:col>
      <xdr:colOff>228600</xdr:colOff>
      <xdr:row>14</xdr:row>
      <xdr:rowOff>38100</xdr:rowOff>
    </xdr:to>
    <xdr:pic>
      <xdr:nvPicPr>
        <xdr:cNvPr id="18" name="Picture 53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247650"/>
          <a:ext cx="7248525" cy="2057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52</xdr:row>
      <xdr:rowOff>66675</xdr:rowOff>
    </xdr:from>
    <xdr:to>
      <xdr:col>7</xdr:col>
      <xdr:colOff>9525</xdr:colOff>
      <xdr:row>52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7858125" y="8810625"/>
          <a:ext cx="733425" cy="38100"/>
        </a:xfrm>
        <a:prstGeom prst="line">
          <a:avLst/>
        </a:prstGeom>
        <a:noFill/>
        <a:ln w="9525">
          <a:solidFill>
            <a:schemeClr val="bg1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714375</xdr:colOff>
      <xdr:row>1</xdr:row>
      <xdr:rowOff>123825</xdr:rowOff>
    </xdr:from>
    <xdr:to>
      <xdr:col>6</xdr:col>
      <xdr:colOff>142875</xdr:colOff>
      <xdr:row>14</xdr:row>
      <xdr:rowOff>76200</xdr:rowOff>
    </xdr:to>
    <xdr:pic>
      <xdr:nvPicPr>
        <xdr:cNvPr id="3" name="Picture 3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375" y="285750"/>
          <a:ext cx="72485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7:I457"/>
  <sheetViews>
    <sheetView zoomScale="80" zoomScaleNormal="80" workbookViewId="0"/>
  </sheetViews>
  <sheetFormatPr baseColWidth="10" defaultColWidth="11.42578125" defaultRowHeight="12.75"/>
  <cols>
    <col min="1" max="1" width="11.42578125" style="3"/>
    <col min="2" max="2" width="32.42578125" style="3" customWidth="1"/>
    <col min="3" max="3" width="30.42578125" style="3" customWidth="1"/>
    <col min="4" max="4" width="17" style="3" customWidth="1"/>
    <col min="5" max="5" width="19.5703125" style="3" customWidth="1"/>
    <col min="6" max="6" width="13.140625" style="3" customWidth="1"/>
    <col min="7" max="7" width="14.7109375" style="3" customWidth="1"/>
    <col min="8" max="8" width="17.140625" style="3" customWidth="1"/>
    <col min="9" max="9" width="16" style="3" customWidth="1"/>
    <col min="10" max="11" width="11.42578125" style="3"/>
    <col min="12" max="12" width="12.7109375" style="3" customWidth="1"/>
    <col min="13" max="16384" width="11.42578125" style="3"/>
  </cols>
  <sheetData>
    <row r="17" spans="2:7" ht="12.75" customHeight="1">
      <c r="B17" s="1" t="s">
        <v>0</v>
      </c>
      <c r="C17" s="1"/>
      <c r="D17" s="1"/>
      <c r="E17" s="1"/>
      <c r="F17" s="2"/>
      <c r="G17" s="2"/>
    </row>
    <row r="18" spans="2:7" ht="12.75" customHeight="1">
      <c r="B18" s="4"/>
      <c r="C18" s="4"/>
      <c r="D18" s="4"/>
      <c r="E18" s="4"/>
    </row>
    <row r="19" spans="2:7"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</row>
    <row r="20" spans="2:7">
      <c r="B20" s="6" t="s">
        <v>7</v>
      </c>
      <c r="C20" s="5"/>
      <c r="D20" s="5"/>
      <c r="E20" s="5"/>
      <c r="F20" s="5"/>
      <c r="G20" s="7"/>
    </row>
    <row r="21" spans="2:7">
      <c r="B21" s="5" t="s">
        <v>8</v>
      </c>
      <c r="C21" s="8"/>
      <c r="D21" s="8">
        <v>24</v>
      </c>
      <c r="E21" s="8">
        <v>36</v>
      </c>
      <c r="F21" s="9"/>
      <c r="G21" s="10"/>
    </row>
    <row r="22" spans="2:7">
      <c r="B22" s="5" t="s">
        <v>9</v>
      </c>
      <c r="C22" s="8"/>
      <c r="D22" s="8">
        <v>120</v>
      </c>
      <c r="E22" s="8">
        <v>120</v>
      </c>
      <c r="F22" s="9"/>
      <c r="G22" s="10"/>
    </row>
    <row r="23" spans="2:7">
      <c r="B23" s="5" t="s">
        <v>10</v>
      </c>
      <c r="C23" s="8"/>
      <c r="D23" s="8">
        <v>32</v>
      </c>
      <c r="E23" s="8">
        <v>45</v>
      </c>
      <c r="F23" s="9"/>
      <c r="G23" s="10"/>
    </row>
    <row r="24" spans="2:7">
      <c r="B24" s="5" t="s">
        <v>11</v>
      </c>
      <c r="C24" s="8"/>
      <c r="D24" s="8">
        <v>112</v>
      </c>
      <c r="E24" s="8">
        <v>111</v>
      </c>
      <c r="F24" s="9"/>
      <c r="G24" s="10"/>
    </row>
    <row r="25" spans="2:7">
      <c r="B25" s="5" t="s">
        <v>12</v>
      </c>
      <c r="C25" s="11"/>
      <c r="D25" s="8"/>
      <c r="E25" s="11">
        <v>2</v>
      </c>
      <c r="F25" s="9"/>
      <c r="G25" s="10"/>
    </row>
    <row r="26" spans="2:7">
      <c r="B26" s="5"/>
      <c r="C26" s="8"/>
      <c r="D26" s="8"/>
      <c r="E26" s="8"/>
      <c r="F26" s="9"/>
      <c r="G26" s="10"/>
    </row>
    <row r="27" spans="2:7">
      <c r="B27" s="6" t="s">
        <v>13</v>
      </c>
      <c r="C27" s="8"/>
      <c r="D27" s="8"/>
      <c r="E27" s="8"/>
      <c r="F27" s="9"/>
      <c r="G27" s="10"/>
    </row>
    <row r="28" spans="2:7">
      <c r="B28" s="5" t="s">
        <v>14</v>
      </c>
      <c r="C28" s="12"/>
      <c r="D28" s="8"/>
      <c r="E28" s="12">
        <v>0.6</v>
      </c>
      <c r="F28" s="9"/>
      <c r="G28" s="10"/>
    </row>
    <row r="29" spans="2:7">
      <c r="B29" s="5" t="s">
        <v>15</v>
      </c>
      <c r="C29" s="12"/>
      <c r="D29" s="8"/>
      <c r="E29" s="12">
        <v>0.05</v>
      </c>
      <c r="F29" s="9"/>
      <c r="G29" s="10"/>
    </row>
    <row r="30" spans="2:7">
      <c r="B30" s="5" t="s">
        <v>16</v>
      </c>
      <c r="C30" s="12"/>
      <c r="D30" s="8"/>
      <c r="E30" s="12">
        <v>0.18149999999999999</v>
      </c>
      <c r="F30" s="9"/>
      <c r="G30" s="10"/>
    </row>
    <row r="31" spans="2:7">
      <c r="B31" s="5" t="s">
        <v>17</v>
      </c>
      <c r="C31" s="12"/>
      <c r="D31" s="8"/>
      <c r="E31" s="12">
        <v>0.17499999999999999</v>
      </c>
      <c r="F31" s="9"/>
      <c r="G31" s="10"/>
    </row>
    <row r="32" spans="2:7">
      <c r="B32" s="5"/>
      <c r="C32" s="12"/>
      <c r="D32" s="8"/>
      <c r="E32" s="8"/>
      <c r="F32" s="9"/>
      <c r="G32" s="10"/>
    </row>
    <row r="33" spans="2:7">
      <c r="B33" s="6" t="s">
        <v>18</v>
      </c>
      <c r="C33" s="8"/>
      <c r="D33" s="8"/>
      <c r="E33" s="8"/>
      <c r="F33" s="9"/>
      <c r="G33" s="10"/>
    </row>
    <row r="34" spans="2:7">
      <c r="B34" s="5" t="s">
        <v>19</v>
      </c>
      <c r="C34" s="12"/>
      <c r="D34" s="12"/>
      <c r="E34" s="12">
        <v>0.75</v>
      </c>
      <c r="F34" s="9"/>
      <c r="G34" s="10"/>
    </row>
    <row r="37" spans="2:7" ht="13.5" thickBot="1">
      <c r="B37" s="13" t="s">
        <v>20</v>
      </c>
      <c r="C37" s="13" t="s">
        <v>21</v>
      </c>
    </row>
    <row r="38" spans="2:7" ht="13.5" thickBot="1">
      <c r="B38" s="14" t="s">
        <v>22</v>
      </c>
      <c r="C38" s="15">
        <v>16114.5</v>
      </c>
    </row>
    <row r="39" spans="2:7">
      <c r="B39" s="16"/>
      <c r="C39" s="17"/>
    </row>
    <row r="40" spans="2:7" ht="13.5" thickBot="1">
      <c r="B40" s="18" t="s">
        <v>23</v>
      </c>
      <c r="C40" s="19">
        <v>-7607.12</v>
      </c>
    </row>
    <row r="41" spans="2:7" ht="13.5" thickBot="1">
      <c r="B41" s="14" t="s">
        <v>24</v>
      </c>
      <c r="C41" s="15">
        <v>8507.3799999999992</v>
      </c>
    </row>
    <row r="42" spans="2:7">
      <c r="B42" s="16"/>
      <c r="C42" s="17"/>
    </row>
    <row r="43" spans="2:7">
      <c r="B43" s="20" t="s">
        <v>25</v>
      </c>
      <c r="C43" s="21">
        <v>-3974.91</v>
      </c>
    </row>
    <row r="44" spans="2:7" ht="13.5" thickBot="1">
      <c r="B44" s="20" t="s">
        <v>26</v>
      </c>
      <c r="C44" s="21">
        <v>-2470.89</v>
      </c>
    </row>
    <row r="45" spans="2:7" ht="13.5" thickBot="1">
      <c r="B45" s="14" t="s">
        <v>27</v>
      </c>
      <c r="C45" s="15">
        <v>2061.58</v>
      </c>
    </row>
    <row r="46" spans="2:7">
      <c r="B46" s="16"/>
      <c r="C46" s="17"/>
    </row>
    <row r="47" spans="2:7" ht="13.5" thickBot="1">
      <c r="B47" s="20" t="s">
        <v>28</v>
      </c>
      <c r="C47" s="21">
        <v>-537.15</v>
      </c>
    </row>
    <row r="48" spans="2:7" ht="13.5" thickBot="1">
      <c r="B48" s="14" t="s">
        <v>29</v>
      </c>
      <c r="C48" s="15">
        <v>1524.43</v>
      </c>
    </row>
    <row r="49" spans="2:9">
      <c r="B49" s="16"/>
      <c r="C49" s="17"/>
    </row>
    <row r="50" spans="2:9" ht="13.5" thickBot="1">
      <c r="B50" s="20" t="s">
        <v>30</v>
      </c>
      <c r="C50" s="21">
        <v>-472.69</v>
      </c>
    </row>
    <row r="51" spans="2:9" ht="13.5" thickBot="1">
      <c r="B51" s="14" t="s">
        <v>31</v>
      </c>
      <c r="C51" s="15">
        <v>1051.74</v>
      </c>
    </row>
    <row r="52" spans="2:9">
      <c r="B52" s="16"/>
      <c r="C52" s="17"/>
    </row>
    <row r="53" spans="2:9" ht="13.5" thickBot="1">
      <c r="B53" s="20" t="s">
        <v>32</v>
      </c>
      <c r="C53" s="21">
        <v>-420.59</v>
      </c>
    </row>
    <row r="54" spans="2:9" ht="13.5" thickBot="1">
      <c r="B54" s="14" t="s">
        <v>33</v>
      </c>
      <c r="C54" s="15">
        <v>631.15000000000487</v>
      </c>
    </row>
    <row r="56" spans="2:9" ht="15">
      <c r="B56" s="22" t="s">
        <v>34</v>
      </c>
      <c r="C56" s="22"/>
      <c r="D56" s="22"/>
      <c r="E56" s="22"/>
      <c r="F56" s="22"/>
      <c r="G56" s="22"/>
      <c r="H56" s="22"/>
      <c r="I56" s="22"/>
    </row>
    <row r="57" spans="2:9" ht="15">
      <c r="B57" s="23"/>
      <c r="C57" s="23"/>
      <c r="D57" s="23"/>
      <c r="E57" s="23"/>
      <c r="F57" s="23"/>
      <c r="G57" s="23"/>
      <c r="H57" s="23"/>
      <c r="I57" s="23"/>
    </row>
    <row r="58" spans="2:9" ht="13.5" thickBot="1">
      <c r="B58" s="16" t="s">
        <v>35</v>
      </c>
      <c r="C58" s="13">
        <v>2006</v>
      </c>
      <c r="D58" s="13">
        <v>2007</v>
      </c>
      <c r="E58" s="13">
        <v>2008</v>
      </c>
    </row>
    <row r="59" spans="2:9" ht="13.5" thickBot="1">
      <c r="B59" s="24" t="s">
        <v>36</v>
      </c>
      <c r="C59" s="15"/>
      <c r="D59" s="25">
        <v>0.1</v>
      </c>
      <c r="E59" s="26">
        <v>0.1</v>
      </c>
      <c r="F59" s="27" t="s">
        <v>37</v>
      </c>
      <c r="G59" s="27"/>
      <c r="H59" s="27"/>
    </row>
    <row r="60" spans="2:9" ht="13.5" thickBot="1">
      <c r="B60" s="24" t="s">
        <v>38</v>
      </c>
      <c r="C60" s="28"/>
      <c r="D60" s="25"/>
      <c r="E60" s="26"/>
    </row>
    <row r="61" spans="2:9" ht="13.5" thickBot="1">
      <c r="B61" s="24" t="s">
        <v>15</v>
      </c>
      <c r="C61" s="29"/>
      <c r="D61" s="30"/>
      <c r="E61" s="31"/>
    </row>
    <row r="62" spans="2:9" ht="13.5" thickBot="1">
      <c r="B62" s="24" t="s">
        <v>16</v>
      </c>
      <c r="C62" s="29"/>
      <c r="D62" s="25"/>
      <c r="E62" s="26"/>
    </row>
    <row r="63" spans="2:9" ht="13.5" thickBot="1">
      <c r="B63" s="24" t="s">
        <v>17</v>
      </c>
      <c r="C63" s="29"/>
      <c r="D63" s="25"/>
      <c r="E63" s="26"/>
    </row>
    <row r="67" spans="2:3">
      <c r="B67" s="32" t="s">
        <v>39</v>
      </c>
      <c r="C67" s="13" t="s">
        <v>21</v>
      </c>
    </row>
    <row r="68" spans="2:3">
      <c r="B68" s="33" t="s">
        <v>40</v>
      </c>
      <c r="C68" s="34"/>
    </row>
    <row r="69" spans="2:3">
      <c r="B69" s="35" t="s">
        <v>41</v>
      </c>
      <c r="C69" s="36">
        <v>53.72</v>
      </c>
    </row>
    <row r="70" spans="2:3">
      <c r="B70" s="35" t="s">
        <v>42</v>
      </c>
      <c r="C70" s="36">
        <v>1208.5899999999999</v>
      </c>
    </row>
    <row r="71" spans="2:3">
      <c r="B71" s="35" t="s">
        <v>43</v>
      </c>
      <c r="C71" s="36">
        <v>805.73</v>
      </c>
    </row>
    <row r="72" spans="2:3">
      <c r="B72" s="35" t="s">
        <v>44</v>
      </c>
      <c r="C72" s="36">
        <v>3303.47</v>
      </c>
    </row>
    <row r="73" spans="2:3">
      <c r="B73" s="37" t="s">
        <v>45</v>
      </c>
      <c r="C73" s="38">
        <f>SUM(C69:C72)</f>
        <v>5371.51</v>
      </c>
    </row>
    <row r="74" spans="2:3">
      <c r="B74" s="39" t="s">
        <v>46</v>
      </c>
      <c r="C74" s="40">
        <v>5371.5</v>
      </c>
    </row>
    <row r="75" spans="2:3">
      <c r="B75" s="37" t="s">
        <v>47</v>
      </c>
      <c r="C75" s="41">
        <f>C73+C74</f>
        <v>10743.01</v>
      </c>
    </row>
    <row r="76" spans="2:3">
      <c r="B76" s="42" t="s">
        <v>48</v>
      </c>
      <c r="C76" s="42"/>
    </row>
    <row r="77" spans="2:3">
      <c r="B77" s="35" t="s">
        <v>49</v>
      </c>
      <c r="C77" s="36">
        <v>322.29000000000002</v>
      </c>
    </row>
    <row r="78" spans="2:3">
      <c r="B78" s="35" t="s">
        <v>50</v>
      </c>
      <c r="C78" s="36">
        <v>590.87</v>
      </c>
    </row>
    <row r="79" spans="2:3">
      <c r="B79" s="35" t="s">
        <v>51</v>
      </c>
      <c r="C79" s="36">
        <v>752.01</v>
      </c>
    </row>
    <row r="80" spans="2:3">
      <c r="B80" s="35" t="s">
        <v>52</v>
      </c>
      <c r="C80" s="36">
        <v>214.86</v>
      </c>
    </row>
    <row r="81" spans="2:9">
      <c r="B81" s="37" t="s">
        <v>53</v>
      </c>
      <c r="C81" s="38">
        <f>SUM(C77:C80)</f>
        <v>1880.0300000000002</v>
      </c>
    </row>
    <row r="82" spans="2:9">
      <c r="B82" s="35" t="s">
        <v>54</v>
      </c>
      <c r="C82" s="36">
        <v>4050.11</v>
      </c>
    </row>
    <row r="83" spans="2:9">
      <c r="B83" s="37" t="s">
        <v>55</v>
      </c>
      <c r="C83" s="38">
        <f>C82+C81</f>
        <v>5930.14</v>
      </c>
    </row>
    <row r="84" spans="2:9">
      <c r="B84" s="43"/>
      <c r="C84" s="44"/>
    </row>
    <row r="85" spans="2:9">
      <c r="B85" s="42" t="s">
        <v>56</v>
      </c>
      <c r="C85" s="34"/>
    </row>
    <row r="86" spans="2:9">
      <c r="B86" s="35" t="s">
        <v>57</v>
      </c>
      <c r="C86" s="36">
        <v>698.3</v>
      </c>
    </row>
    <row r="87" spans="2:9">
      <c r="B87" s="35" t="s">
        <v>58</v>
      </c>
      <c r="C87" s="36">
        <v>3483.42</v>
      </c>
    </row>
    <row r="88" spans="2:9">
      <c r="B88" s="35" t="s">
        <v>59</v>
      </c>
      <c r="C88" s="36">
        <v>631.15</v>
      </c>
    </row>
    <row r="89" spans="2:9">
      <c r="B89" s="37" t="s">
        <v>60</v>
      </c>
      <c r="C89" s="38">
        <f>SUM(C86:C88)</f>
        <v>4812.87</v>
      </c>
    </row>
    <row r="90" spans="2:9">
      <c r="B90" s="43" t="s">
        <v>61</v>
      </c>
      <c r="C90" s="44">
        <f>C89+C83</f>
        <v>10743.01</v>
      </c>
    </row>
    <row r="91" spans="2:9">
      <c r="B91" s="45"/>
      <c r="C91" s="46"/>
      <c r="D91" s="47"/>
      <c r="E91" s="47"/>
      <c r="F91" s="48"/>
      <c r="G91" s="48"/>
    </row>
    <row r="92" spans="2:9" ht="15">
      <c r="B92" s="22" t="s">
        <v>62</v>
      </c>
      <c r="C92" s="22"/>
      <c r="D92" s="22"/>
      <c r="E92" s="22"/>
      <c r="F92" s="22"/>
      <c r="G92" s="22"/>
      <c r="H92" s="22"/>
      <c r="I92" s="22"/>
    </row>
    <row r="93" spans="2:9" ht="13.5" customHeight="1">
      <c r="D93" s="49"/>
      <c r="E93" s="49"/>
    </row>
    <row r="94" spans="2:9" ht="25.5" customHeight="1" thickBot="1">
      <c r="B94" s="32" t="s">
        <v>63</v>
      </c>
      <c r="C94" s="13" t="s">
        <v>21</v>
      </c>
      <c r="D94" s="49"/>
      <c r="E94" s="49"/>
      <c r="F94" s="50"/>
      <c r="G94" s="50"/>
    </row>
    <row r="95" spans="2:9" ht="13.5" customHeight="1" thickBot="1">
      <c r="B95" s="51" t="s">
        <v>64</v>
      </c>
      <c r="C95" s="52"/>
      <c r="D95" s="53"/>
      <c r="E95" s="53"/>
      <c r="F95" s="54"/>
      <c r="G95" s="54"/>
      <c r="H95" s="49"/>
    </row>
    <row r="96" spans="2:9" ht="13.5" thickBot="1">
      <c r="B96" s="55" t="s">
        <v>65</v>
      </c>
      <c r="C96" s="52"/>
      <c r="D96" s="56"/>
      <c r="E96" s="46"/>
      <c r="F96" s="57"/>
      <c r="G96" s="57"/>
      <c r="H96" s="49"/>
    </row>
    <row r="97" spans="2:9" ht="13.5" thickBot="1">
      <c r="B97" s="55" t="s">
        <v>66</v>
      </c>
      <c r="C97" s="52"/>
      <c r="D97" s="47"/>
      <c r="E97" s="46"/>
      <c r="F97" s="57"/>
      <c r="G97" s="57"/>
      <c r="H97" s="49"/>
    </row>
    <row r="98" spans="2:9" ht="13.5" thickBot="1">
      <c r="B98" s="58" t="s">
        <v>67</v>
      </c>
      <c r="C98" s="52"/>
      <c r="D98" s="47"/>
      <c r="E98" s="46"/>
      <c r="F98" s="48"/>
      <c r="G98" s="48"/>
      <c r="H98" s="49"/>
    </row>
    <row r="99" spans="2:9" ht="13.5" thickBot="1">
      <c r="B99" s="58" t="s">
        <v>68</v>
      </c>
      <c r="C99" s="52"/>
      <c r="D99" s="47"/>
      <c r="E99" s="46"/>
      <c r="F99" s="48"/>
      <c r="G99" s="48"/>
      <c r="H99" s="49"/>
    </row>
    <row r="100" spans="2:9" ht="13.5" thickBot="1">
      <c r="B100" s="58" t="s">
        <v>69</v>
      </c>
      <c r="C100" s="52"/>
      <c r="D100" s="47"/>
      <c r="E100" s="46"/>
      <c r="F100" s="48"/>
      <c r="G100" s="48"/>
      <c r="H100" s="49"/>
    </row>
    <row r="101" spans="2:9">
      <c r="B101" s="59"/>
      <c r="C101" s="59"/>
      <c r="D101" s="49"/>
      <c r="E101" s="49"/>
      <c r="F101" s="60"/>
      <c r="G101" s="60"/>
    </row>
    <row r="102" spans="2:9" ht="15">
      <c r="B102" s="22" t="s">
        <v>70</v>
      </c>
      <c r="C102" s="22"/>
      <c r="D102" s="22"/>
      <c r="E102" s="22"/>
      <c r="F102" s="22"/>
      <c r="G102" s="22"/>
      <c r="H102" s="22"/>
      <c r="I102" s="22"/>
    </row>
    <row r="103" spans="2:9">
      <c r="B103" s="59"/>
      <c r="C103" s="59"/>
      <c r="D103" s="49"/>
      <c r="E103" s="49"/>
      <c r="F103" s="60"/>
      <c r="G103" s="60"/>
    </row>
    <row r="104" spans="2:9" ht="13.5" thickBot="1">
      <c r="B104" s="61" t="s">
        <v>71</v>
      </c>
      <c r="C104" s="62"/>
      <c r="D104" s="13" t="s">
        <v>72</v>
      </c>
      <c r="E104" s="13" t="s">
        <v>73</v>
      </c>
      <c r="F104" s="63" t="s">
        <v>74</v>
      </c>
      <c r="G104" s="64"/>
    </row>
    <row r="105" spans="2:9" ht="13.5" thickBot="1">
      <c r="B105" s="65" t="s">
        <v>75</v>
      </c>
      <c r="C105" s="66"/>
      <c r="D105" s="67"/>
      <c r="E105" s="12"/>
      <c r="F105" s="68"/>
      <c r="G105" s="68"/>
    </row>
    <row r="106" spans="2:9" ht="13.5" thickBot="1">
      <c r="B106" s="65" t="s">
        <v>76</v>
      </c>
      <c r="C106" s="66"/>
      <c r="D106" s="69"/>
      <c r="E106" s="70"/>
      <c r="F106" s="71"/>
      <c r="G106" s="71"/>
    </row>
    <row r="107" spans="2:9" ht="13.5" thickBot="1">
      <c r="B107" s="5" t="s">
        <v>77</v>
      </c>
      <c r="C107" s="62"/>
      <c r="D107" s="72"/>
      <c r="E107" s="72"/>
      <c r="F107" s="73"/>
      <c r="G107" s="73"/>
    </row>
    <row r="108" spans="2:9" ht="13.5" thickBot="1">
      <c r="B108" s="74" t="s">
        <v>78</v>
      </c>
      <c r="C108" s="75"/>
      <c r="D108" s="67"/>
      <c r="E108" s="12"/>
      <c r="F108" s="76"/>
      <c r="G108" s="76"/>
    </row>
    <row r="109" spans="2:9" ht="13.5" thickBot="1">
      <c r="B109" s="77" t="s">
        <v>79</v>
      </c>
      <c r="C109" s="52"/>
      <c r="D109" s="67"/>
      <c r="E109" s="12"/>
      <c r="F109" s="68"/>
      <c r="G109" s="68"/>
    </row>
    <row r="110" spans="2:9">
      <c r="B110" s="78"/>
      <c r="C110" s="79"/>
      <c r="D110" s="80"/>
      <c r="E110" s="80"/>
      <c r="F110" s="76"/>
      <c r="G110" s="76"/>
    </row>
    <row r="111" spans="2:9" ht="13.5" thickBot="1">
      <c r="B111" s="78" t="s">
        <v>80</v>
      </c>
      <c r="C111" s="81"/>
      <c r="D111" s="80"/>
      <c r="E111" s="80"/>
      <c r="F111" s="76"/>
      <c r="G111" s="76"/>
    </row>
    <row r="112" spans="2:9" ht="13.5" thickBot="1">
      <c r="B112" s="74" t="s">
        <v>81</v>
      </c>
      <c r="C112" s="82"/>
      <c r="D112" s="83">
        <v>25</v>
      </c>
      <c r="E112" s="84">
        <v>24</v>
      </c>
      <c r="F112" s="68"/>
      <c r="G112" s="68"/>
    </row>
    <row r="113" spans="2:9" ht="13.5" thickBot="1">
      <c r="B113" s="74" t="s">
        <v>82</v>
      </c>
      <c r="C113" s="82"/>
      <c r="D113" s="83">
        <v>140</v>
      </c>
      <c r="E113" s="84">
        <v>120</v>
      </c>
      <c r="F113" s="68"/>
      <c r="G113" s="68"/>
    </row>
    <row r="114" spans="2:9" ht="13.5" thickBot="1">
      <c r="B114" s="74" t="s">
        <v>83</v>
      </c>
      <c r="C114" s="82"/>
      <c r="D114" s="83">
        <v>24</v>
      </c>
      <c r="E114" s="84">
        <v>30</v>
      </c>
      <c r="F114" s="68"/>
      <c r="G114" s="68"/>
    </row>
    <row r="115" spans="2:9" ht="13.5" thickBot="1">
      <c r="B115" s="74" t="s">
        <v>11</v>
      </c>
      <c r="C115" s="82"/>
      <c r="D115" s="83">
        <v>141</v>
      </c>
      <c r="E115" s="84">
        <v>114</v>
      </c>
      <c r="F115" s="68"/>
      <c r="G115" s="68"/>
    </row>
    <row r="116" spans="2:9" ht="13.5" thickBot="1">
      <c r="B116" s="74" t="s">
        <v>84</v>
      </c>
      <c r="C116" s="85"/>
      <c r="D116" s="86"/>
      <c r="E116" s="80"/>
      <c r="F116" s="76"/>
      <c r="G116" s="76"/>
    </row>
    <row r="117" spans="2:9" ht="13.5" thickBot="1">
      <c r="B117" s="74" t="s">
        <v>85</v>
      </c>
      <c r="C117" s="87"/>
      <c r="D117" s="86"/>
      <c r="E117" s="80"/>
      <c r="F117" s="76"/>
      <c r="G117" s="76"/>
    </row>
    <row r="118" spans="2:9" ht="13.5" thickBot="1">
      <c r="B118" s="88" t="s">
        <v>86</v>
      </c>
      <c r="C118" s="87"/>
      <c r="D118" s="86"/>
      <c r="E118" s="80"/>
      <c r="F118" s="76"/>
      <c r="G118" s="76"/>
    </row>
    <row r="120" spans="2:9" ht="15">
      <c r="B120" s="22" t="s">
        <v>87</v>
      </c>
      <c r="C120" s="22"/>
      <c r="D120" s="22"/>
      <c r="E120" s="22"/>
      <c r="F120" s="22"/>
      <c r="G120" s="22"/>
      <c r="H120" s="22"/>
      <c r="I120" s="22"/>
    </row>
    <row r="121" spans="2:9" ht="15">
      <c r="B121" s="89"/>
      <c r="C121" s="89"/>
      <c r="D121" s="89"/>
      <c r="E121" s="89"/>
      <c r="F121" s="89"/>
      <c r="G121" s="89"/>
      <c r="H121" s="89"/>
      <c r="I121" s="89"/>
    </row>
    <row r="122" spans="2:9" ht="13.5" thickBot="1">
      <c r="B122" s="13" t="s">
        <v>20</v>
      </c>
      <c r="C122" s="13" t="s">
        <v>21</v>
      </c>
      <c r="D122" s="13" t="s">
        <v>72</v>
      </c>
      <c r="E122" s="13" t="s">
        <v>73</v>
      </c>
    </row>
    <row r="123" spans="2:9" ht="13.5" thickBot="1">
      <c r="B123" s="14" t="s">
        <v>22</v>
      </c>
      <c r="C123" s="15">
        <v>16114.5</v>
      </c>
      <c r="D123" s="15"/>
      <c r="E123" s="15"/>
    </row>
    <row r="124" spans="2:9" ht="13.5" thickBot="1">
      <c r="B124" s="16"/>
      <c r="C124" s="17"/>
      <c r="D124" s="17"/>
      <c r="E124" s="17"/>
    </row>
    <row r="125" spans="2:9" ht="13.5" thickBot="1">
      <c r="B125" s="18" t="s">
        <v>23</v>
      </c>
      <c r="C125" s="19">
        <v>-7607.12</v>
      </c>
      <c r="D125" s="90"/>
      <c r="E125" s="90"/>
      <c r="G125" s="27" t="s">
        <v>88</v>
      </c>
      <c r="H125" s="27"/>
      <c r="I125" s="27"/>
    </row>
    <row r="126" spans="2:9" ht="13.5" thickBot="1">
      <c r="B126" s="14" t="s">
        <v>24</v>
      </c>
      <c r="C126" s="15">
        <v>8507.3799999999992</v>
      </c>
      <c r="D126" s="15"/>
      <c r="E126" s="15"/>
    </row>
    <row r="127" spans="2:9" ht="13.5" thickBot="1">
      <c r="B127" s="16"/>
      <c r="C127" s="17"/>
      <c r="D127" s="17"/>
      <c r="E127" s="17"/>
    </row>
    <row r="128" spans="2:9" ht="13.5" thickBot="1">
      <c r="B128" s="20" t="s">
        <v>25</v>
      </c>
      <c r="C128" s="21">
        <v>-3974.91</v>
      </c>
      <c r="D128" s="52"/>
      <c r="E128" s="52"/>
    </row>
    <row r="129" spans="2:9" ht="13.5" thickBot="1">
      <c r="B129" s="20" t="s">
        <v>26</v>
      </c>
      <c r="C129" s="21">
        <v>-2470.89</v>
      </c>
      <c r="D129" s="52"/>
      <c r="E129" s="52"/>
    </row>
    <row r="130" spans="2:9" ht="13.5" thickBot="1">
      <c r="B130" s="14" t="s">
        <v>27</v>
      </c>
      <c r="C130" s="15">
        <v>2061.58</v>
      </c>
      <c r="D130" s="15"/>
      <c r="E130" s="15"/>
    </row>
    <row r="131" spans="2:9" ht="13.5" thickBot="1">
      <c r="B131" s="16"/>
      <c r="C131" s="17"/>
      <c r="D131" s="17"/>
      <c r="E131" s="17"/>
    </row>
    <row r="132" spans="2:9" ht="13.5" thickBot="1">
      <c r="B132" s="20" t="s">
        <v>28</v>
      </c>
      <c r="C132" s="21">
        <v>-537.15</v>
      </c>
      <c r="D132" s="52"/>
      <c r="E132" s="52"/>
      <c r="G132" s="27" t="s">
        <v>89</v>
      </c>
      <c r="H132" s="27"/>
      <c r="I132" s="27"/>
    </row>
    <row r="133" spans="2:9" ht="13.5" thickBot="1">
      <c r="B133" s="14" t="s">
        <v>29</v>
      </c>
      <c r="C133" s="15">
        <v>1524.43</v>
      </c>
      <c r="D133" s="15"/>
      <c r="E133" s="15"/>
      <c r="G133" s="27" t="s">
        <v>90</v>
      </c>
      <c r="H133" s="27"/>
      <c r="I133" s="27"/>
    </row>
    <row r="134" spans="2:9" ht="13.5" thickBot="1">
      <c r="B134" s="16"/>
      <c r="C134" s="17"/>
      <c r="D134" s="17"/>
      <c r="E134" s="17"/>
    </row>
    <row r="135" spans="2:9" ht="13.5" thickBot="1">
      <c r="B135" s="20" t="s">
        <v>30</v>
      </c>
      <c r="C135" s="21">
        <v>-472.69</v>
      </c>
      <c r="D135" s="52"/>
      <c r="E135" s="52"/>
      <c r="G135" s="27" t="s">
        <v>91</v>
      </c>
      <c r="H135" s="27"/>
      <c r="I135" s="27"/>
    </row>
    <row r="136" spans="2:9" ht="13.5" thickBot="1">
      <c r="B136" s="14" t="s">
        <v>31</v>
      </c>
      <c r="C136" s="15">
        <v>1051.74</v>
      </c>
      <c r="D136" s="15"/>
      <c r="E136" s="15"/>
      <c r="G136" s="27" t="s">
        <v>92</v>
      </c>
      <c r="H136" s="27"/>
      <c r="I136" s="27"/>
    </row>
    <row r="137" spans="2:9" ht="13.5" thickBot="1">
      <c r="B137" s="16"/>
      <c r="C137" s="17"/>
      <c r="D137" s="17"/>
      <c r="E137" s="17"/>
    </row>
    <row r="138" spans="2:9" ht="13.5" thickBot="1">
      <c r="B138" s="20" t="s">
        <v>32</v>
      </c>
      <c r="C138" s="21">
        <v>-420.59</v>
      </c>
      <c r="D138" s="52"/>
      <c r="E138" s="52"/>
      <c r="G138" s="91"/>
    </row>
    <row r="139" spans="2:9" ht="13.5" thickBot="1">
      <c r="B139" s="14" t="s">
        <v>33</v>
      </c>
      <c r="C139" s="15">
        <v>631.15000000000487</v>
      </c>
      <c r="D139" s="15"/>
      <c r="E139" s="15"/>
    </row>
    <row r="141" spans="2:9" ht="13.5" thickBot="1">
      <c r="B141" s="16" t="s">
        <v>35</v>
      </c>
      <c r="C141" s="27"/>
      <c r="D141" s="27"/>
      <c r="E141" s="27"/>
    </row>
    <row r="142" spans="2:9" ht="13.5" thickBot="1">
      <c r="B142" s="92" t="s">
        <v>36</v>
      </c>
      <c r="C142" s="93"/>
      <c r="D142" s="26">
        <v>0.1</v>
      </c>
      <c r="E142" s="26">
        <v>0.1</v>
      </c>
      <c r="G142" s="94" t="s">
        <v>37</v>
      </c>
      <c r="H142" s="94"/>
      <c r="I142" s="27"/>
    </row>
    <row r="143" spans="2:9" ht="13.5" thickBot="1">
      <c r="B143" s="24" t="s">
        <v>38</v>
      </c>
      <c r="C143" s="28"/>
      <c r="D143" s="25">
        <v>0.52790000000000004</v>
      </c>
      <c r="E143" s="26">
        <v>0.52790000000000004</v>
      </c>
      <c r="G143" s="94"/>
      <c r="H143" s="94"/>
      <c r="I143" s="27"/>
    </row>
    <row r="147" spans="2:9" ht="15">
      <c r="B147" s="22" t="s">
        <v>93</v>
      </c>
      <c r="C147" s="22"/>
      <c r="D147" s="22"/>
      <c r="E147" s="22"/>
      <c r="F147" s="22"/>
      <c r="G147" s="22"/>
      <c r="H147" s="22"/>
      <c r="I147" s="22"/>
    </row>
    <row r="148" spans="2:9" ht="15">
      <c r="B148" s="89"/>
      <c r="C148" s="89"/>
      <c r="D148" s="89"/>
      <c r="E148" s="89"/>
      <c r="F148" s="89"/>
      <c r="G148" s="89"/>
      <c r="H148" s="89"/>
    </row>
    <row r="149" spans="2:9" ht="15.75" thickBot="1">
      <c r="B149" s="89"/>
      <c r="C149" s="89"/>
      <c r="D149" s="89"/>
      <c r="F149" s="95" t="s">
        <v>2</v>
      </c>
      <c r="G149" s="95"/>
      <c r="H149" s="95"/>
      <c r="I149" s="95"/>
    </row>
    <row r="150" spans="2:9" ht="14.25" thickTop="1" thickBot="1"/>
    <row r="151" spans="2:9" ht="13.5" thickBot="1">
      <c r="B151" s="96" t="s">
        <v>94</v>
      </c>
      <c r="C151" s="97" t="s">
        <v>95</v>
      </c>
      <c r="D151" s="98"/>
      <c r="E151" s="27"/>
      <c r="F151" s="27"/>
      <c r="G151" s="27"/>
      <c r="H151" s="27"/>
      <c r="I151" s="27"/>
    </row>
    <row r="152" spans="2:9" ht="13.5" thickBot="1">
      <c r="B152" s="27"/>
      <c r="C152" s="27"/>
      <c r="D152" s="27"/>
      <c r="E152" s="27"/>
      <c r="F152" s="27"/>
      <c r="G152" s="27"/>
      <c r="H152" s="27"/>
      <c r="I152" s="27"/>
    </row>
    <row r="153" spans="2:9" ht="14.25" customHeight="1" thickBot="1">
      <c r="B153" s="99" t="s">
        <v>96</v>
      </c>
      <c r="C153" s="100" t="s">
        <v>97</v>
      </c>
      <c r="D153" s="101" t="s">
        <v>98</v>
      </c>
      <c r="E153" s="27" t="s">
        <v>99</v>
      </c>
      <c r="F153" s="102" t="s">
        <v>96</v>
      </c>
      <c r="G153" s="103"/>
      <c r="H153" s="52"/>
      <c r="I153" s="27"/>
    </row>
    <row r="154" spans="2:9" ht="13.5" thickBot="1">
      <c r="B154" s="104"/>
      <c r="C154" s="105">
        <v>360</v>
      </c>
      <c r="D154" s="106"/>
      <c r="E154" s="27"/>
      <c r="F154" s="107"/>
      <c r="G154" s="27"/>
      <c r="H154" s="27"/>
      <c r="I154" s="27"/>
    </row>
    <row r="155" spans="2:9" ht="13.5" thickBot="1">
      <c r="B155" s="27"/>
      <c r="C155" s="27"/>
      <c r="D155" s="27"/>
      <c r="E155" s="27"/>
      <c r="F155" s="107"/>
      <c r="G155" s="27"/>
      <c r="H155" s="27"/>
      <c r="I155" s="27"/>
    </row>
    <row r="156" spans="2:9" ht="13.5" thickBot="1">
      <c r="B156" s="99" t="s">
        <v>96</v>
      </c>
      <c r="C156" s="100" t="s">
        <v>81</v>
      </c>
      <c r="D156" s="101" t="s">
        <v>100</v>
      </c>
      <c r="E156" s="108" t="s">
        <v>101</v>
      </c>
      <c r="F156" s="102" t="s">
        <v>96</v>
      </c>
      <c r="G156" s="103"/>
      <c r="H156" s="109"/>
      <c r="I156" s="27" t="s">
        <v>102</v>
      </c>
    </row>
    <row r="157" spans="2:9" ht="13.5" thickBot="1">
      <c r="B157" s="104"/>
      <c r="C157" s="105">
        <v>360</v>
      </c>
      <c r="D157" s="106"/>
      <c r="E157" s="108"/>
      <c r="F157" s="107"/>
      <c r="G157" s="27"/>
      <c r="H157" s="27"/>
      <c r="I157" s="27"/>
    </row>
    <row r="158" spans="2:9" ht="13.5" thickBot="1">
      <c r="B158" s="27"/>
      <c r="C158" s="27"/>
      <c r="D158" s="27"/>
      <c r="E158" s="27"/>
      <c r="F158" s="107"/>
      <c r="G158" s="27"/>
      <c r="H158" s="27"/>
      <c r="I158" s="27"/>
    </row>
    <row r="159" spans="2:9" ht="13.5" thickBot="1">
      <c r="B159" s="96" t="s">
        <v>103</v>
      </c>
      <c r="C159" s="110" t="s">
        <v>104</v>
      </c>
      <c r="D159" s="111"/>
      <c r="E159" s="27"/>
      <c r="F159" s="102" t="s">
        <v>103</v>
      </c>
      <c r="G159" s="103"/>
      <c r="H159" s="52"/>
      <c r="I159" s="27"/>
    </row>
    <row r="160" spans="2:9" ht="13.5" thickBot="1">
      <c r="B160" s="27"/>
      <c r="C160" s="27"/>
      <c r="D160" s="27"/>
      <c r="E160" s="27"/>
      <c r="F160" s="107"/>
      <c r="G160" s="27"/>
      <c r="H160" s="27"/>
      <c r="I160" s="27"/>
    </row>
    <row r="161" spans="2:9" ht="13.5" thickBot="1">
      <c r="B161" s="99" t="s">
        <v>105</v>
      </c>
      <c r="C161" s="100" t="s">
        <v>106</v>
      </c>
      <c r="D161" s="101" t="s">
        <v>107</v>
      </c>
      <c r="E161" s="27"/>
      <c r="F161" s="102" t="s">
        <v>105</v>
      </c>
      <c r="G161" s="103"/>
      <c r="H161" s="52"/>
      <c r="I161" s="27"/>
    </row>
    <row r="162" spans="2:9" ht="13.5" thickBot="1">
      <c r="B162" s="104"/>
      <c r="C162" s="105">
        <v>360</v>
      </c>
      <c r="D162" s="106"/>
      <c r="E162" s="27"/>
      <c r="F162" s="107"/>
      <c r="G162" s="27"/>
      <c r="H162" s="27"/>
      <c r="I162" s="27"/>
    </row>
    <row r="163" spans="2:9" ht="13.5" thickBot="1">
      <c r="B163" s="27"/>
      <c r="C163" s="27"/>
      <c r="D163" s="27"/>
      <c r="E163" s="27"/>
      <c r="F163" s="107"/>
      <c r="G163" s="27"/>
      <c r="H163" s="27"/>
      <c r="I163" s="27"/>
    </row>
    <row r="164" spans="2:9" ht="13.5" thickBot="1">
      <c r="B164" s="99" t="s">
        <v>105</v>
      </c>
      <c r="C164" s="100" t="s">
        <v>108</v>
      </c>
      <c r="D164" s="101" t="s">
        <v>100</v>
      </c>
      <c r="E164" s="108" t="s">
        <v>101</v>
      </c>
      <c r="F164" s="102" t="s">
        <v>105</v>
      </c>
      <c r="G164" s="103"/>
      <c r="H164" s="109"/>
      <c r="I164" s="27" t="s">
        <v>102</v>
      </c>
    </row>
    <row r="165" spans="2:9" ht="13.5" thickBot="1">
      <c r="B165" s="104"/>
      <c r="C165" s="105">
        <v>360</v>
      </c>
      <c r="D165" s="106"/>
      <c r="E165" s="108"/>
      <c r="F165" s="107"/>
      <c r="G165" s="27"/>
      <c r="H165" s="27"/>
      <c r="I165" s="27"/>
    </row>
    <row r="166" spans="2:9" ht="13.5" thickBot="1">
      <c r="B166" s="27"/>
      <c r="C166" s="27"/>
      <c r="D166" s="27"/>
      <c r="E166" s="27"/>
      <c r="F166" s="107"/>
      <c r="G166" s="27"/>
      <c r="H166" s="27"/>
      <c r="I166" s="27"/>
    </row>
    <row r="167" spans="2:9" ht="13.5" thickBot="1">
      <c r="B167" s="96" t="s">
        <v>109</v>
      </c>
      <c r="C167" s="97" t="s">
        <v>110</v>
      </c>
      <c r="D167" s="98"/>
      <c r="E167" s="27"/>
      <c r="F167" s="107"/>
      <c r="G167" s="27"/>
      <c r="H167" s="27"/>
      <c r="I167" s="27"/>
    </row>
    <row r="168" spans="2:9" ht="13.5" thickBot="1">
      <c r="B168" s="27"/>
      <c r="C168" s="27"/>
      <c r="D168" s="27"/>
      <c r="E168" s="27"/>
      <c r="F168" s="107"/>
      <c r="G168" s="27"/>
      <c r="H168" s="27"/>
      <c r="I168" s="27"/>
    </row>
    <row r="169" spans="2:9" ht="15" thickBot="1">
      <c r="B169" s="99" t="s">
        <v>111</v>
      </c>
      <c r="C169" s="100" t="s">
        <v>112</v>
      </c>
      <c r="D169" s="101" t="s">
        <v>113</v>
      </c>
      <c r="E169" s="27"/>
      <c r="F169" s="102" t="s">
        <v>111</v>
      </c>
      <c r="G169" s="103"/>
      <c r="H169" s="52"/>
      <c r="I169" s="27"/>
    </row>
    <row r="170" spans="2:9" ht="13.5" thickBot="1">
      <c r="B170" s="104"/>
      <c r="C170" s="105">
        <v>360</v>
      </c>
      <c r="D170" s="106"/>
      <c r="E170" s="27"/>
      <c r="F170" s="27"/>
      <c r="G170" s="27"/>
      <c r="H170" s="27"/>
      <c r="I170" s="27"/>
    </row>
    <row r="171" spans="2:9">
      <c r="B171" s="27"/>
      <c r="C171" s="27"/>
      <c r="D171" s="27"/>
      <c r="E171" s="27"/>
      <c r="F171" s="27"/>
      <c r="G171" s="27"/>
      <c r="H171" s="27"/>
      <c r="I171" s="27"/>
    </row>
    <row r="172" spans="2:9">
      <c r="B172" s="27" t="s">
        <v>114</v>
      </c>
      <c r="C172" s="94" t="s">
        <v>115</v>
      </c>
      <c r="D172" s="27"/>
      <c r="E172" s="27"/>
      <c r="F172" s="27"/>
      <c r="G172" s="27"/>
      <c r="H172" s="27"/>
      <c r="I172" s="27"/>
    </row>
    <row r="173" spans="2:9">
      <c r="B173" s="27"/>
      <c r="C173" s="94"/>
      <c r="D173" s="27"/>
      <c r="E173" s="27"/>
      <c r="F173" s="27"/>
      <c r="G173" s="27"/>
      <c r="H173" s="27"/>
      <c r="I173" s="27"/>
    </row>
    <row r="174" spans="2:9">
      <c r="B174" s="27"/>
      <c r="C174" s="94"/>
      <c r="D174" s="27"/>
      <c r="E174" s="27"/>
      <c r="F174" s="27"/>
      <c r="G174" s="27"/>
      <c r="H174" s="27"/>
      <c r="I174" s="27"/>
    </row>
    <row r="175" spans="2:9" ht="13.5" thickBot="1">
      <c r="B175" s="27"/>
      <c r="C175" s="27"/>
      <c r="D175" s="27"/>
      <c r="E175" s="27"/>
      <c r="F175" s="27"/>
      <c r="G175" s="27"/>
      <c r="H175" s="27"/>
      <c r="I175" s="27"/>
    </row>
    <row r="176" spans="2:9" ht="13.5" thickBot="1">
      <c r="B176" s="96" t="s">
        <v>116</v>
      </c>
      <c r="C176" s="112" t="s">
        <v>117</v>
      </c>
      <c r="D176" s="98"/>
      <c r="E176" s="27"/>
      <c r="F176" s="102" t="s">
        <v>118</v>
      </c>
      <c r="G176" s="103"/>
      <c r="H176" s="52"/>
      <c r="I176" s="27"/>
    </row>
    <row r="177" spans="2:9" ht="13.5" thickBot="1">
      <c r="B177" s="27"/>
      <c r="C177" s="27"/>
      <c r="D177" s="27"/>
      <c r="E177" s="27"/>
      <c r="F177" s="27"/>
      <c r="G177" s="27"/>
      <c r="H177" s="27"/>
      <c r="I177" s="27"/>
    </row>
    <row r="178" spans="2:9" ht="13.5" thickBot="1">
      <c r="B178" s="99" t="s">
        <v>119</v>
      </c>
      <c r="C178" s="113" t="s">
        <v>120</v>
      </c>
      <c r="D178" s="114"/>
      <c r="E178" s="27"/>
      <c r="F178" s="102" t="s">
        <v>119</v>
      </c>
      <c r="G178" s="103"/>
      <c r="H178" s="52"/>
      <c r="I178" s="27"/>
    </row>
    <row r="179" spans="2:9" ht="13.5" thickBot="1">
      <c r="B179" s="104"/>
      <c r="C179" s="115"/>
      <c r="D179" s="116"/>
      <c r="E179" s="27"/>
      <c r="F179" s="27"/>
      <c r="G179" s="27"/>
      <c r="H179" s="27"/>
      <c r="I179" s="27"/>
    </row>
    <row r="180" spans="2:9" ht="13.5" thickBot="1">
      <c r="B180" s="27"/>
      <c r="C180" s="27"/>
      <c r="D180" s="27"/>
      <c r="E180" s="27"/>
      <c r="F180" s="27"/>
      <c r="G180" s="27"/>
      <c r="H180" s="27"/>
      <c r="I180" s="27"/>
    </row>
    <row r="181" spans="2:9" ht="13.5" thickBot="1">
      <c r="B181" s="96" t="s">
        <v>121</v>
      </c>
      <c r="C181" s="97" t="s">
        <v>95</v>
      </c>
      <c r="D181" s="98"/>
      <c r="E181" s="27"/>
      <c r="F181" s="27"/>
      <c r="G181" s="27"/>
      <c r="H181" s="27"/>
      <c r="I181" s="27"/>
    </row>
    <row r="182" spans="2:9" ht="13.5" thickBot="1">
      <c r="B182" s="27"/>
      <c r="C182" s="27"/>
      <c r="D182" s="27"/>
      <c r="E182" s="27"/>
      <c r="F182" s="27"/>
      <c r="G182" s="27"/>
      <c r="H182" s="27"/>
      <c r="I182" s="27"/>
    </row>
    <row r="183" spans="2:9" ht="13.5" thickBot="1">
      <c r="B183" s="96" t="s">
        <v>122</v>
      </c>
      <c r="C183" s="97" t="s">
        <v>123</v>
      </c>
      <c r="D183" s="98"/>
      <c r="E183" s="27"/>
      <c r="F183" s="27" t="s">
        <v>124</v>
      </c>
      <c r="G183" s="27"/>
      <c r="H183" s="27"/>
      <c r="I183" s="27"/>
    </row>
    <row r="184" spans="2:9" ht="13.5" thickBot="1">
      <c r="B184" s="27"/>
      <c r="C184" s="27"/>
      <c r="D184" s="27"/>
      <c r="E184" s="27"/>
      <c r="F184" s="27" t="s">
        <v>125</v>
      </c>
      <c r="G184" s="27"/>
      <c r="H184" s="27"/>
      <c r="I184" s="27"/>
    </row>
    <row r="185" spans="2:9" ht="13.5" thickBot="1">
      <c r="B185" s="96" t="s">
        <v>126</v>
      </c>
      <c r="C185" s="112" t="s">
        <v>127</v>
      </c>
      <c r="D185" s="98"/>
      <c r="E185" s="27"/>
      <c r="F185" s="27"/>
      <c r="G185" s="27"/>
      <c r="H185" s="27"/>
      <c r="I185" s="27"/>
    </row>
    <row r="186" spans="2:9" ht="13.5" thickBot="1">
      <c r="B186" s="27"/>
      <c r="C186" s="27"/>
      <c r="D186" s="27"/>
      <c r="E186" s="27"/>
      <c r="F186" s="27" t="s">
        <v>128</v>
      </c>
      <c r="G186" s="27"/>
      <c r="H186" s="27"/>
      <c r="I186" s="27"/>
    </row>
    <row r="187" spans="2:9" ht="13.5" thickBot="1">
      <c r="B187" s="96" t="s">
        <v>129</v>
      </c>
      <c r="C187" s="112" t="s">
        <v>130</v>
      </c>
      <c r="D187" s="98"/>
      <c r="E187" s="27"/>
      <c r="F187" s="102" t="s">
        <v>129</v>
      </c>
      <c r="G187" s="103"/>
      <c r="H187" s="52"/>
      <c r="I187" s="27"/>
    </row>
    <row r="188" spans="2:9" ht="13.5" thickBot="1">
      <c r="B188" s="27"/>
      <c r="C188" s="27"/>
      <c r="D188" s="27"/>
      <c r="E188" s="27"/>
      <c r="F188" s="27"/>
      <c r="G188" s="27"/>
      <c r="H188" s="27"/>
      <c r="I188" s="27"/>
    </row>
    <row r="189" spans="2:9" ht="13.5" thickBot="1">
      <c r="B189" s="96" t="s">
        <v>131</v>
      </c>
      <c r="C189" s="112" t="s">
        <v>132</v>
      </c>
      <c r="D189" s="98"/>
      <c r="E189" s="27"/>
      <c r="F189" s="27"/>
      <c r="G189" s="27"/>
      <c r="H189" s="27"/>
      <c r="I189" s="27"/>
    </row>
    <row r="191" spans="2:9" ht="14.25">
      <c r="B191" s="117" t="s">
        <v>133</v>
      </c>
      <c r="C191" s="117"/>
      <c r="D191" s="117"/>
      <c r="E191" s="117"/>
      <c r="F191" s="117"/>
      <c r="G191" s="117"/>
      <c r="H191" s="117"/>
    </row>
    <row r="192" spans="2:9" ht="15" thickBot="1">
      <c r="B192" s="118"/>
      <c r="C192" s="118"/>
      <c r="D192" s="118"/>
      <c r="E192" s="118"/>
      <c r="F192" s="118"/>
      <c r="G192" s="118"/>
      <c r="H192" s="118"/>
    </row>
    <row r="193" spans="2:9" ht="14.25" thickBot="1">
      <c r="B193" s="96" t="s">
        <v>94</v>
      </c>
      <c r="C193" s="119" t="s">
        <v>134</v>
      </c>
      <c r="D193" s="98"/>
      <c r="E193" s="98"/>
      <c r="F193" s="27"/>
      <c r="G193" s="27"/>
      <c r="H193" s="27"/>
      <c r="I193" s="27"/>
    </row>
    <row r="194" spans="2:9" ht="13.5">
      <c r="B194" s="27"/>
      <c r="C194" s="120" t="s">
        <v>135</v>
      </c>
      <c r="D194" s="27"/>
      <c r="E194" s="27"/>
      <c r="F194" s="27"/>
      <c r="G194" s="27"/>
      <c r="H194" s="27"/>
      <c r="I194" s="27"/>
    </row>
    <row r="195" spans="2:9" ht="13.5">
      <c r="B195" s="27"/>
      <c r="C195" s="120"/>
      <c r="D195" s="27"/>
      <c r="E195" s="27"/>
      <c r="F195" s="27"/>
      <c r="G195" s="27"/>
      <c r="H195" s="27"/>
      <c r="I195" s="27"/>
    </row>
    <row r="196" spans="2:9" ht="15">
      <c r="B196" s="121" t="s">
        <v>136</v>
      </c>
      <c r="C196" s="121"/>
      <c r="D196" s="121"/>
      <c r="E196" s="121"/>
      <c r="F196" s="121"/>
      <c r="G196" s="121"/>
      <c r="H196" s="121"/>
      <c r="I196" s="121"/>
    </row>
    <row r="197" spans="2:9">
      <c r="B197" s="27"/>
      <c r="C197" s="27"/>
      <c r="D197" s="27"/>
      <c r="E197" s="27"/>
      <c r="F197" s="27"/>
      <c r="G197" s="27"/>
      <c r="H197" s="27"/>
      <c r="I197" s="27"/>
    </row>
    <row r="198" spans="2:9">
      <c r="B198" s="32" t="s">
        <v>39</v>
      </c>
      <c r="C198" s="13" t="s">
        <v>21</v>
      </c>
      <c r="D198" s="13" t="s">
        <v>72</v>
      </c>
      <c r="E198" s="13" t="s">
        <v>73</v>
      </c>
      <c r="F198" s="27"/>
      <c r="G198" s="27"/>
      <c r="H198" s="27"/>
      <c r="I198" s="27"/>
    </row>
    <row r="199" spans="2:9" ht="13.5" thickBot="1">
      <c r="B199" s="33" t="s">
        <v>40</v>
      </c>
      <c r="C199" s="34"/>
      <c r="D199" s="34"/>
      <c r="E199" s="34"/>
      <c r="F199" s="27"/>
      <c r="G199" s="27"/>
      <c r="H199" s="27"/>
      <c r="I199" s="27"/>
    </row>
    <row r="200" spans="2:9" ht="13.5" thickBot="1">
      <c r="B200" s="122" t="s">
        <v>41</v>
      </c>
      <c r="C200" s="123">
        <v>53.72</v>
      </c>
      <c r="D200" s="66"/>
      <c r="E200" s="52"/>
      <c r="F200" s="27"/>
      <c r="G200" s="27"/>
      <c r="H200" s="27"/>
      <c r="I200" s="27"/>
    </row>
    <row r="201" spans="2:9" ht="13.5" thickBot="1">
      <c r="B201" s="122" t="s">
        <v>42</v>
      </c>
      <c r="C201" s="123">
        <v>1208.5899999999999</v>
      </c>
      <c r="D201" s="66"/>
      <c r="E201" s="52"/>
      <c r="F201" s="27"/>
      <c r="G201" s="27"/>
      <c r="H201" s="27"/>
      <c r="I201" s="27"/>
    </row>
    <row r="202" spans="2:9" ht="13.5" thickBot="1">
      <c r="B202" s="122" t="s">
        <v>43</v>
      </c>
      <c r="C202" s="123">
        <v>805.73</v>
      </c>
      <c r="D202" s="66"/>
      <c r="E202" s="52"/>
      <c r="F202" s="27"/>
      <c r="G202" s="27"/>
      <c r="H202" s="27"/>
      <c r="I202" s="27"/>
    </row>
    <row r="203" spans="2:9" ht="13.5" thickBot="1">
      <c r="B203" s="122" t="s">
        <v>44</v>
      </c>
      <c r="C203" s="123">
        <v>3303.47</v>
      </c>
      <c r="D203" s="66"/>
      <c r="E203" s="52"/>
      <c r="F203" s="27"/>
      <c r="G203" s="27"/>
      <c r="H203" s="27"/>
      <c r="I203" s="27"/>
    </row>
    <row r="204" spans="2:9" ht="13.5" thickBot="1">
      <c r="B204" s="37" t="s">
        <v>45</v>
      </c>
      <c r="C204" s="38">
        <f>SUM(C200:C203)</f>
        <v>5371.51</v>
      </c>
      <c r="D204" s="124">
        <f>SUM(D200:D203)</f>
        <v>0</v>
      </c>
      <c r="E204" s="38">
        <f>SUM(E200:E203)</f>
        <v>0</v>
      </c>
      <c r="F204" s="27"/>
      <c r="G204" s="27"/>
      <c r="H204" s="27"/>
      <c r="I204" s="27"/>
    </row>
    <row r="205" spans="2:9" ht="13.5" thickBot="1">
      <c r="B205" s="122" t="s">
        <v>46</v>
      </c>
      <c r="C205" s="125">
        <v>5371.5</v>
      </c>
      <c r="D205" s="126"/>
      <c r="E205" s="75"/>
      <c r="F205" s="27"/>
      <c r="G205" s="27"/>
      <c r="H205" s="27"/>
      <c r="I205" s="27"/>
    </row>
    <row r="206" spans="2:9">
      <c r="B206" s="37" t="s">
        <v>47</v>
      </c>
      <c r="C206" s="41">
        <f>C204+C205</f>
        <v>10743.01</v>
      </c>
      <c r="D206" s="38">
        <f>D205+D204</f>
        <v>0</v>
      </c>
      <c r="E206" s="38">
        <f>E205+E204</f>
        <v>0</v>
      </c>
      <c r="F206" s="27"/>
      <c r="G206" s="27"/>
      <c r="H206" s="27"/>
      <c r="I206" s="27"/>
    </row>
    <row r="207" spans="2:9" ht="13.5" thickBot="1">
      <c r="B207" s="42" t="s">
        <v>48</v>
      </c>
      <c r="C207" s="42"/>
      <c r="D207" s="127"/>
      <c r="E207" s="128"/>
      <c r="F207" s="27"/>
      <c r="G207" s="27"/>
      <c r="H207" s="27"/>
      <c r="I207" s="27"/>
    </row>
    <row r="208" spans="2:9" ht="13.5" thickBot="1">
      <c r="B208" s="122" t="s">
        <v>49</v>
      </c>
      <c r="C208" s="123">
        <v>322.29000000000002</v>
      </c>
      <c r="D208" s="66"/>
      <c r="E208" s="52"/>
      <c r="F208" s="27"/>
      <c r="G208" s="27"/>
      <c r="H208" s="27"/>
      <c r="I208" s="27"/>
    </row>
    <row r="209" spans="2:9" ht="13.5" thickBot="1">
      <c r="B209" s="122" t="s">
        <v>50</v>
      </c>
      <c r="C209" s="123">
        <v>590.87</v>
      </c>
      <c r="D209" s="66"/>
      <c r="E209" s="52"/>
      <c r="F209" s="27"/>
      <c r="G209" s="27"/>
      <c r="H209" s="27"/>
      <c r="I209" s="27"/>
    </row>
    <row r="210" spans="2:9" ht="13.5" thickBot="1">
      <c r="B210" s="122" t="s">
        <v>51</v>
      </c>
      <c r="C210" s="123">
        <v>752.01</v>
      </c>
      <c r="D210" s="66"/>
      <c r="E210" s="52"/>
      <c r="F210" s="27"/>
      <c r="G210" s="27"/>
      <c r="H210" s="27"/>
      <c r="I210" s="27"/>
    </row>
    <row r="211" spans="2:9" ht="13.5" thickBot="1">
      <c r="B211" s="35" t="s">
        <v>52</v>
      </c>
      <c r="C211" s="123">
        <v>214.86</v>
      </c>
      <c r="D211" s="52"/>
      <c r="E211" s="52"/>
      <c r="F211" s="27"/>
      <c r="G211" s="27"/>
      <c r="H211" s="27"/>
      <c r="I211" s="27"/>
    </row>
    <row r="212" spans="2:9">
      <c r="B212" s="37" t="s">
        <v>53</v>
      </c>
      <c r="C212" s="129">
        <f>SUM(C208:C211)</f>
        <v>1880.0300000000002</v>
      </c>
      <c r="D212" s="124">
        <f>SUM(D208:D211)</f>
        <v>0</v>
      </c>
      <c r="E212" s="124">
        <f>SUM(E208:E211)</f>
        <v>0</v>
      </c>
      <c r="F212" s="27"/>
      <c r="G212" s="27"/>
      <c r="H212" s="27"/>
      <c r="I212" s="27"/>
    </row>
    <row r="213" spans="2:9">
      <c r="B213" s="122" t="s">
        <v>54</v>
      </c>
      <c r="C213" s="36">
        <v>4050.11</v>
      </c>
      <c r="D213" s="130">
        <f>C213-500</f>
        <v>3550.11</v>
      </c>
      <c r="E213" s="36">
        <f>D213-500</f>
        <v>3050.11</v>
      </c>
      <c r="F213" s="27"/>
      <c r="G213" s="27"/>
      <c r="H213" s="27"/>
      <c r="I213" s="27"/>
    </row>
    <row r="214" spans="2:9">
      <c r="B214" s="37" t="s">
        <v>55</v>
      </c>
      <c r="C214" s="38">
        <f>C213+C212</f>
        <v>5930.14</v>
      </c>
      <c r="D214" s="124">
        <f>SUM(D212:D213)</f>
        <v>3550.11</v>
      </c>
      <c r="E214" s="38">
        <f>E212+E213</f>
        <v>3050.11</v>
      </c>
      <c r="F214" s="27"/>
      <c r="G214" s="27"/>
      <c r="H214" s="27"/>
      <c r="I214" s="27"/>
    </row>
    <row r="215" spans="2:9">
      <c r="B215" s="43"/>
      <c r="C215" s="44"/>
      <c r="D215" s="131"/>
      <c r="E215" s="44"/>
      <c r="F215" s="27"/>
      <c r="G215" s="27"/>
      <c r="H215" s="27"/>
      <c r="I215" s="27"/>
    </row>
    <row r="216" spans="2:9" ht="13.5" thickBot="1">
      <c r="B216" s="42" t="s">
        <v>56</v>
      </c>
      <c r="C216" s="34"/>
      <c r="D216" s="132"/>
      <c r="E216" s="34"/>
      <c r="F216" s="27"/>
      <c r="G216" s="27"/>
      <c r="H216" s="27"/>
      <c r="I216" s="27"/>
    </row>
    <row r="217" spans="2:9" ht="13.5" thickBot="1">
      <c r="B217" s="122" t="s">
        <v>57</v>
      </c>
      <c r="C217" s="123">
        <v>698.3</v>
      </c>
      <c r="D217" s="66"/>
      <c r="E217" s="52"/>
      <c r="F217" s="27"/>
      <c r="G217" s="27"/>
      <c r="H217" s="27"/>
      <c r="I217" s="27"/>
    </row>
    <row r="218" spans="2:9" ht="13.5" thickBot="1">
      <c r="B218" s="122" t="s">
        <v>58</v>
      </c>
      <c r="C218" s="123">
        <v>3483.42</v>
      </c>
      <c r="D218" s="133"/>
      <c r="E218" s="52"/>
      <c r="F218" s="27"/>
      <c r="G218" s="27"/>
      <c r="H218" s="27"/>
      <c r="I218" s="27"/>
    </row>
    <row r="219" spans="2:9" ht="13.5" thickBot="1">
      <c r="B219" s="122" t="s">
        <v>59</v>
      </c>
      <c r="C219" s="123">
        <v>631.15</v>
      </c>
      <c r="D219" s="133"/>
      <c r="E219" s="52"/>
      <c r="F219" s="27"/>
      <c r="G219" s="27"/>
      <c r="H219" s="27"/>
      <c r="I219" s="27"/>
    </row>
    <row r="220" spans="2:9">
      <c r="B220" s="37" t="s">
        <v>60</v>
      </c>
      <c r="C220" s="38">
        <f>SUM(C217:C219)</f>
        <v>4812.87</v>
      </c>
      <c r="D220" s="124">
        <f>SUM(D217:D219)</f>
        <v>0</v>
      </c>
      <c r="E220" s="38">
        <f>SUM(E217:E219)</f>
        <v>0</v>
      </c>
      <c r="F220" s="27"/>
      <c r="G220" s="27"/>
      <c r="H220" s="27"/>
      <c r="I220" s="27"/>
    </row>
    <row r="221" spans="2:9">
      <c r="B221" s="43" t="s">
        <v>61</v>
      </c>
      <c r="C221" s="44">
        <f>C220+C214</f>
        <v>10743.01</v>
      </c>
      <c r="D221" s="134">
        <f>SUM(D220+D214)</f>
        <v>3550.11</v>
      </c>
      <c r="E221" s="44">
        <f>E220+E214</f>
        <v>3050.11</v>
      </c>
      <c r="F221" s="27"/>
      <c r="G221" s="27"/>
      <c r="H221" s="27"/>
      <c r="I221" s="27"/>
    </row>
    <row r="223" spans="2:9" ht="15">
      <c r="B223" s="22" t="s">
        <v>137</v>
      </c>
      <c r="C223" s="22"/>
      <c r="D223" s="22"/>
      <c r="E223" s="22"/>
      <c r="F223" s="22"/>
      <c r="G223" s="22"/>
      <c r="H223" s="22"/>
      <c r="I223" s="22"/>
    </row>
    <row r="225" spans="2:8" ht="13.5" thickBot="1">
      <c r="B225" s="32" t="s">
        <v>63</v>
      </c>
      <c r="C225" s="13" t="s">
        <v>21</v>
      </c>
      <c r="D225" s="13" t="s">
        <v>72</v>
      </c>
      <c r="E225" s="13" t="s">
        <v>73</v>
      </c>
      <c r="F225" s="27"/>
      <c r="G225" s="27"/>
      <c r="H225" s="27"/>
    </row>
    <row r="226" spans="2:8" ht="13.5" thickBot="1">
      <c r="B226" s="135" t="s">
        <v>64</v>
      </c>
      <c r="C226" s="136">
        <f>C200</f>
        <v>53.72</v>
      </c>
      <c r="D226" s="52"/>
      <c r="E226" s="52"/>
      <c r="F226" s="27"/>
      <c r="G226" s="27"/>
      <c r="H226" s="27"/>
    </row>
    <row r="227" spans="2:8" ht="13.5" thickBot="1">
      <c r="B227" s="35" t="s">
        <v>65</v>
      </c>
      <c r="C227" s="123">
        <f>C201+C202+C203-C208-C209-C210</f>
        <v>3652.62</v>
      </c>
      <c r="D227" s="52"/>
      <c r="E227" s="52"/>
      <c r="F227" s="27"/>
      <c r="G227" s="27"/>
      <c r="H227" s="27"/>
    </row>
    <row r="228" spans="2:8" ht="13.5" thickBot="1">
      <c r="B228" s="35" t="s">
        <v>66</v>
      </c>
      <c r="C228" s="123">
        <f>C205</f>
        <v>5371.5</v>
      </c>
      <c r="D228" s="52"/>
      <c r="E228" s="52"/>
      <c r="F228" s="27"/>
      <c r="G228" s="27"/>
      <c r="H228" s="27"/>
    </row>
    <row r="229" spans="2:8" ht="13.5" thickBot="1">
      <c r="B229" s="137" t="s">
        <v>67</v>
      </c>
      <c r="C229" s="123">
        <v>214.86</v>
      </c>
      <c r="D229" s="52"/>
      <c r="E229" s="52"/>
      <c r="F229" s="27"/>
      <c r="G229" s="27"/>
      <c r="H229" s="27"/>
    </row>
    <row r="230" spans="2:8" ht="13.5" thickBot="1">
      <c r="B230" s="137" t="s">
        <v>68</v>
      </c>
      <c r="C230" s="123">
        <f>C213</f>
        <v>4050.11</v>
      </c>
      <c r="D230" s="52"/>
      <c r="E230" s="52"/>
      <c r="F230" s="27"/>
      <c r="G230" s="27"/>
      <c r="H230" s="27"/>
    </row>
    <row r="231" spans="2:8" ht="13.5" thickBot="1">
      <c r="B231" s="137" t="s">
        <v>69</v>
      </c>
      <c r="C231" s="123">
        <f>C220</f>
        <v>4812.87</v>
      </c>
      <c r="D231" s="52"/>
      <c r="E231" s="52"/>
      <c r="F231" s="27"/>
      <c r="G231" s="27"/>
      <c r="H231" s="27"/>
    </row>
    <row r="232" spans="2:8">
      <c r="B232" s="27"/>
      <c r="C232" s="27"/>
      <c r="D232" s="27"/>
      <c r="E232" s="27"/>
      <c r="F232" s="27"/>
      <c r="G232" s="27"/>
      <c r="H232" s="27"/>
    </row>
    <row r="233" spans="2:8" ht="15.75" thickBot="1">
      <c r="B233" s="138" t="s">
        <v>138</v>
      </c>
      <c r="C233" s="27"/>
      <c r="D233" s="27"/>
      <c r="E233" s="95" t="s">
        <v>2</v>
      </c>
      <c r="F233" s="95"/>
      <c r="G233" s="95"/>
      <c r="H233" s="95"/>
    </row>
    <row r="234" spans="2:8" ht="14.25" thickTop="1" thickBot="1">
      <c r="B234" s="27"/>
      <c r="C234" s="27"/>
      <c r="D234" s="27"/>
      <c r="E234" s="27"/>
      <c r="F234" s="27"/>
      <c r="G234" s="27"/>
      <c r="H234" s="27"/>
    </row>
    <row r="235" spans="2:8" ht="13.5" thickBot="1">
      <c r="B235" s="27" t="s">
        <v>139</v>
      </c>
      <c r="C235" s="27" t="s">
        <v>140</v>
      </c>
      <c r="D235" s="27"/>
      <c r="E235" s="27" t="s">
        <v>141</v>
      </c>
      <c r="F235" s="139"/>
      <c r="G235" s="27"/>
      <c r="H235" s="27"/>
    </row>
    <row r="236" spans="2:8" ht="13.5" thickBot="1">
      <c r="B236" s="27" t="s">
        <v>142</v>
      </c>
      <c r="C236" s="27" t="s">
        <v>143</v>
      </c>
      <c r="D236" s="27"/>
      <c r="E236" s="27" t="s">
        <v>144</v>
      </c>
      <c r="F236" s="139"/>
      <c r="G236" s="27"/>
      <c r="H236" s="27"/>
    </row>
    <row r="237" spans="2:8">
      <c r="B237" s="27"/>
      <c r="C237" s="27"/>
      <c r="D237" s="27"/>
      <c r="E237" s="27"/>
      <c r="F237" s="27"/>
      <c r="G237" s="27"/>
      <c r="H237" s="27"/>
    </row>
    <row r="238" spans="2:8" ht="13.5" thickBot="1">
      <c r="B238" s="32" t="s">
        <v>71</v>
      </c>
      <c r="C238" s="13">
        <v>2006</v>
      </c>
      <c r="D238" s="13">
        <v>2007</v>
      </c>
      <c r="E238" s="13">
        <v>2008</v>
      </c>
      <c r="F238" s="27"/>
      <c r="G238" s="27"/>
      <c r="H238" s="27"/>
    </row>
    <row r="239" spans="2:8" ht="13.5" thickBot="1">
      <c r="B239" s="140" t="s">
        <v>75</v>
      </c>
      <c r="C239" s="136">
        <f>C227</f>
        <v>3652.62</v>
      </c>
      <c r="D239" s="52"/>
      <c r="E239" s="141"/>
      <c r="F239" s="27"/>
      <c r="G239" s="27"/>
      <c r="H239" s="27"/>
    </row>
    <row r="240" spans="2:8" ht="13.5" thickBot="1">
      <c r="B240" s="142" t="s">
        <v>76</v>
      </c>
      <c r="C240" s="143">
        <f>C220+C213-C205</f>
        <v>3491.4799999999996</v>
      </c>
      <c r="D240" s="144"/>
      <c r="E240" s="52"/>
      <c r="F240" s="27"/>
      <c r="G240" s="27"/>
      <c r="H240" s="27"/>
    </row>
    <row r="241" spans="2:8" ht="13.5" thickBot="1">
      <c r="B241" s="35" t="s">
        <v>145</v>
      </c>
      <c r="C241" s="123"/>
      <c r="D241" s="123">
        <f>D240-D239</f>
        <v>0</v>
      </c>
      <c r="E241" s="123">
        <f>E240-E239</f>
        <v>0</v>
      </c>
      <c r="F241" s="27"/>
      <c r="G241" s="27"/>
      <c r="H241" s="27"/>
    </row>
    <row r="242" spans="2:8" ht="13.5" thickBot="1">
      <c r="B242" s="58" t="s">
        <v>146</v>
      </c>
      <c r="C242" s="52"/>
      <c r="D242" s="21"/>
      <c r="E242" s="123"/>
      <c r="F242" s="27"/>
      <c r="G242" s="27"/>
      <c r="H242" s="27"/>
    </row>
    <row r="243" spans="2:8" ht="13.5" thickBot="1">
      <c r="B243" s="58" t="s">
        <v>147</v>
      </c>
      <c r="C243" s="52"/>
      <c r="D243" s="52"/>
      <c r="E243" s="52"/>
      <c r="F243" s="27"/>
      <c r="G243" s="27"/>
      <c r="H243" s="27"/>
    </row>
    <row r="244" spans="2:8">
      <c r="B244" s="137"/>
      <c r="C244" s="123"/>
      <c r="D244" s="123"/>
      <c r="E244" s="123"/>
      <c r="F244" s="27"/>
      <c r="G244" s="27"/>
      <c r="H244" s="27"/>
    </row>
    <row r="245" spans="2:8">
      <c r="B245" s="27"/>
      <c r="C245" s="27"/>
      <c r="D245" s="27"/>
      <c r="E245" s="27"/>
      <c r="F245" s="27"/>
      <c r="G245" s="27"/>
      <c r="H245" s="27"/>
    </row>
    <row r="246" spans="2:8">
      <c r="B246" s="138" t="s">
        <v>148</v>
      </c>
      <c r="C246" s="27"/>
      <c r="D246" s="27"/>
      <c r="E246" s="27"/>
      <c r="F246" s="27"/>
      <c r="G246" s="27"/>
      <c r="H246" s="27"/>
    </row>
    <row r="247" spans="2:8">
      <c r="B247" s="27"/>
      <c r="C247" s="27"/>
      <c r="D247" s="27"/>
      <c r="E247" s="27"/>
      <c r="F247" s="27"/>
      <c r="G247" s="27"/>
      <c r="H247" s="27"/>
    </row>
    <row r="248" spans="2:8">
      <c r="B248" s="32" t="s">
        <v>35</v>
      </c>
      <c r="C248" s="13"/>
      <c r="D248" s="13"/>
      <c r="E248" s="13"/>
      <c r="F248" s="27"/>
      <c r="G248" s="27"/>
      <c r="H248" s="27"/>
    </row>
    <row r="249" spans="2:8">
      <c r="B249" s="140" t="s">
        <v>36</v>
      </c>
      <c r="C249" s="136"/>
      <c r="D249" s="145">
        <f>D142</f>
        <v>0.1</v>
      </c>
      <c r="E249" s="145">
        <f>E142</f>
        <v>0.1</v>
      </c>
      <c r="F249" s="27"/>
      <c r="G249" s="27"/>
      <c r="H249" s="27"/>
    </row>
    <row r="250" spans="2:8" ht="13.5" thickBot="1">
      <c r="B250" s="142" t="s">
        <v>38</v>
      </c>
      <c r="C250" s="146">
        <f>C143</f>
        <v>0</v>
      </c>
      <c r="D250" s="145">
        <f>D143</f>
        <v>0.52790000000000004</v>
      </c>
      <c r="E250" s="145">
        <f>E143</f>
        <v>0.52790000000000004</v>
      </c>
      <c r="F250" s="27"/>
      <c r="G250" s="27"/>
      <c r="H250" s="27"/>
    </row>
    <row r="251" spans="2:8" ht="13.5" thickBot="1">
      <c r="B251" s="35" t="s">
        <v>15</v>
      </c>
      <c r="C251" s="58">
        <f>C139/C123</f>
        <v>3.9166589096776498E-2</v>
      </c>
      <c r="D251" s="109"/>
      <c r="E251" s="109"/>
      <c r="F251" s="27"/>
      <c r="G251" s="27"/>
      <c r="H251" s="27"/>
    </row>
    <row r="252" spans="2:8" ht="13.5" thickBot="1">
      <c r="B252" s="137" t="s">
        <v>16</v>
      </c>
      <c r="C252" s="58">
        <f>C133/(C200+C227+C228)</f>
        <v>0.16792871431970602</v>
      </c>
      <c r="D252" s="109"/>
      <c r="E252" s="109"/>
      <c r="F252" s="27"/>
      <c r="G252" s="27"/>
      <c r="H252" s="27"/>
    </row>
    <row r="253" spans="2:8" ht="13.5" thickBot="1">
      <c r="B253" s="137" t="s">
        <v>17</v>
      </c>
      <c r="C253" s="58">
        <f>C139/C220</f>
        <v>0.13113796965220437</v>
      </c>
      <c r="D253" s="109"/>
      <c r="E253" s="109"/>
      <c r="F253" s="27"/>
      <c r="G253" s="27"/>
      <c r="H253" s="27"/>
    </row>
    <row r="254" spans="2:8">
      <c r="B254" s="137"/>
      <c r="C254" s="123"/>
      <c r="D254" s="123"/>
      <c r="E254" s="123"/>
      <c r="F254" s="27"/>
      <c r="G254" s="27"/>
      <c r="H254" s="27"/>
    </row>
    <row r="255" spans="2:8">
      <c r="B255" s="27"/>
      <c r="C255" s="27"/>
      <c r="D255" s="27"/>
      <c r="E255" s="27"/>
      <c r="F255" s="27"/>
      <c r="G255" s="27"/>
      <c r="H255" s="27"/>
    </row>
    <row r="256" spans="2:8">
      <c r="B256" s="27"/>
      <c r="C256" s="27"/>
      <c r="D256" s="27"/>
      <c r="E256" s="27"/>
      <c r="F256" s="27"/>
      <c r="G256" s="27"/>
      <c r="H256" s="27"/>
    </row>
    <row r="257" spans="2:9" ht="13.5" thickBot="1">
      <c r="B257" s="32" t="s">
        <v>80</v>
      </c>
      <c r="C257" s="13"/>
      <c r="D257" s="13"/>
      <c r="E257" s="13"/>
      <c r="F257" s="27"/>
      <c r="G257" s="27"/>
      <c r="H257" s="27"/>
    </row>
    <row r="258" spans="2:9" ht="13.5" thickBot="1">
      <c r="B258" s="74" t="s">
        <v>81</v>
      </c>
      <c r="C258" s="82"/>
      <c r="D258" s="83">
        <f t="shared" ref="D258:E261" si="0">D112</f>
        <v>25</v>
      </c>
      <c r="E258" s="84">
        <f t="shared" si="0"/>
        <v>24</v>
      </c>
      <c r="F258" s="27"/>
      <c r="G258" s="27"/>
      <c r="H258" s="27"/>
    </row>
    <row r="259" spans="2:9" ht="13.5" thickBot="1">
      <c r="B259" s="74" t="s">
        <v>82</v>
      </c>
      <c r="C259" s="82"/>
      <c r="D259" s="83">
        <f t="shared" si="0"/>
        <v>140</v>
      </c>
      <c r="E259" s="84">
        <f t="shared" si="0"/>
        <v>120</v>
      </c>
      <c r="F259" s="27"/>
      <c r="G259" s="27"/>
      <c r="H259" s="27"/>
    </row>
    <row r="260" spans="2:9" ht="13.5" thickBot="1">
      <c r="B260" s="74" t="s">
        <v>83</v>
      </c>
      <c r="C260" s="82"/>
      <c r="D260" s="83">
        <f t="shared" si="0"/>
        <v>24</v>
      </c>
      <c r="E260" s="84">
        <f t="shared" si="0"/>
        <v>30</v>
      </c>
      <c r="F260" s="27"/>
      <c r="G260" s="27"/>
      <c r="H260" s="27"/>
    </row>
    <row r="261" spans="2:9" ht="13.5" thickBot="1">
      <c r="B261" s="74" t="s">
        <v>11</v>
      </c>
      <c r="C261" s="82"/>
      <c r="D261" s="147">
        <f t="shared" si="0"/>
        <v>141</v>
      </c>
      <c r="E261" s="148">
        <f t="shared" si="0"/>
        <v>114</v>
      </c>
      <c r="F261" s="27"/>
      <c r="G261" s="27"/>
      <c r="H261" s="27"/>
    </row>
    <row r="262" spans="2:9" ht="13.5" thickBot="1">
      <c r="B262" s="74" t="s">
        <v>84</v>
      </c>
      <c r="C262" s="85"/>
      <c r="D262" s="85"/>
      <c r="E262" s="85"/>
      <c r="F262" s="27"/>
      <c r="G262" s="27"/>
      <c r="H262" s="27"/>
    </row>
    <row r="263" spans="2:9" ht="13.5" thickBot="1">
      <c r="B263" s="74" t="s">
        <v>85</v>
      </c>
      <c r="C263" s="109"/>
      <c r="D263" s="109"/>
      <c r="E263" s="109"/>
      <c r="F263" s="27"/>
      <c r="G263" s="27"/>
      <c r="H263" s="27"/>
    </row>
    <row r="264" spans="2:9" ht="13.5" thickBot="1">
      <c r="B264" s="88" t="s">
        <v>86</v>
      </c>
      <c r="C264" s="109"/>
      <c r="D264" s="109"/>
      <c r="E264" s="109"/>
      <c r="F264" s="27"/>
      <c r="G264" s="27"/>
      <c r="H264" s="27"/>
    </row>
    <row r="267" spans="2:9" ht="15">
      <c r="B267" s="22" t="s">
        <v>149</v>
      </c>
      <c r="C267" s="22"/>
      <c r="D267" s="22"/>
      <c r="E267" s="22"/>
      <c r="F267" s="22"/>
      <c r="G267" s="22"/>
      <c r="H267" s="22"/>
      <c r="I267" s="22"/>
    </row>
    <row r="269" spans="2:9" ht="25.5">
      <c r="B269" s="32" t="s">
        <v>39</v>
      </c>
      <c r="C269" s="13" t="s">
        <v>21</v>
      </c>
      <c r="D269" s="13" t="s">
        <v>72</v>
      </c>
      <c r="E269" s="13" t="s">
        <v>73</v>
      </c>
      <c r="F269" s="149" t="s">
        <v>150</v>
      </c>
      <c r="G269" s="149" t="s">
        <v>151</v>
      </c>
    </row>
    <row r="270" spans="2:9" ht="13.5" thickBot="1">
      <c r="B270" s="33" t="s">
        <v>40</v>
      </c>
      <c r="C270" s="34"/>
      <c r="D270" s="34"/>
      <c r="E270" s="34"/>
      <c r="F270" s="34"/>
      <c r="G270" s="34"/>
    </row>
    <row r="271" spans="2:9" ht="13.5" thickBot="1">
      <c r="B271" s="122" t="s">
        <v>41</v>
      </c>
      <c r="C271" s="123">
        <f>C200</f>
        <v>53.72</v>
      </c>
      <c r="D271" s="123">
        <f>D200</f>
        <v>0</v>
      </c>
      <c r="E271" s="123">
        <f>E200</f>
        <v>0</v>
      </c>
      <c r="F271" s="52"/>
      <c r="G271" s="52"/>
    </row>
    <row r="272" spans="2:9" ht="13.5" thickBot="1">
      <c r="B272" s="122" t="s">
        <v>42</v>
      </c>
      <c r="C272" s="123">
        <f t="shared" ref="C272:E277" si="1">C201</f>
        <v>1208.5899999999999</v>
      </c>
      <c r="D272" s="123">
        <f t="shared" si="1"/>
        <v>0</v>
      </c>
      <c r="E272" s="123">
        <f t="shared" si="1"/>
        <v>0</v>
      </c>
      <c r="F272" s="52"/>
      <c r="G272" s="52"/>
    </row>
    <row r="273" spans="2:7" ht="13.5" thickBot="1">
      <c r="B273" s="122" t="s">
        <v>43</v>
      </c>
      <c r="C273" s="123">
        <f t="shared" si="1"/>
        <v>805.73</v>
      </c>
      <c r="D273" s="123">
        <f t="shared" si="1"/>
        <v>0</v>
      </c>
      <c r="E273" s="123">
        <f t="shared" si="1"/>
        <v>0</v>
      </c>
      <c r="F273" s="52"/>
      <c r="G273" s="52"/>
    </row>
    <row r="274" spans="2:7" ht="13.5" thickBot="1">
      <c r="B274" s="122" t="s">
        <v>44</v>
      </c>
      <c r="C274" s="123">
        <f t="shared" si="1"/>
        <v>3303.47</v>
      </c>
      <c r="D274" s="123">
        <f t="shared" si="1"/>
        <v>0</v>
      </c>
      <c r="E274" s="123">
        <f t="shared" si="1"/>
        <v>0</v>
      </c>
      <c r="F274" s="52"/>
      <c r="G274" s="52"/>
    </row>
    <row r="275" spans="2:7" ht="13.5" thickBot="1">
      <c r="B275" s="37" t="s">
        <v>45</v>
      </c>
      <c r="C275" s="123">
        <f t="shared" si="1"/>
        <v>5371.51</v>
      </c>
      <c r="D275" s="123">
        <f t="shared" si="1"/>
        <v>0</v>
      </c>
      <c r="E275" s="123">
        <f t="shared" si="1"/>
        <v>0</v>
      </c>
      <c r="F275" s="123"/>
      <c r="G275" s="123"/>
    </row>
    <row r="276" spans="2:7" ht="13.5" thickBot="1">
      <c r="B276" s="122" t="s">
        <v>46</v>
      </c>
      <c r="C276" s="123">
        <f t="shared" si="1"/>
        <v>5371.5</v>
      </c>
      <c r="D276" s="123">
        <f t="shared" si="1"/>
        <v>0</v>
      </c>
      <c r="E276" s="123">
        <f t="shared" si="1"/>
        <v>0</v>
      </c>
      <c r="F276" s="52"/>
      <c r="G276" s="52"/>
    </row>
    <row r="277" spans="2:7">
      <c r="B277" s="37" t="s">
        <v>47</v>
      </c>
      <c r="C277" s="123">
        <f t="shared" si="1"/>
        <v>10743.01</v>
      </c>
      <c r="D277" s="123">
        <f t="shared" si="1"/>
        <v>0</v>
      </c>
      <c r="E277" s="123">
        <f t="shared" si="1"/>
        <v>0</v>
      </c>
      <c r="F277" s="123"/>
      <c r="G277" s="123"/>
    </row>
    <row r="278" spans="2:7" ht="13.5" thickBot="1">
      <c r="B278" s="42" t="s">
        <v>48</v>
      </c>
      <c r="C278" s="123"/>
      <c r="D278" s="123"/>
      <c r="E278" s="123"/>
      <c r="F278" s="123"/>
      <c r="G278" s="123"/>
    </row>
    <row r="279" spans="2:7" ht="13.5" thickBot="1">
      <c r="B279" s="122" t="s">
        <v>49</v>
      </c>
      <c r="C279" s="123">
        <f t="shared" ref="C279:E285" si="2">C208</f>
        <v>322.29000000000002</v>
      </c>
      <c r="D279" s="123">
        <f t="shared" si="2"/>
        <v>0</v>
      </c>
      <c r="E279" s="123">
        <f t="shared" si="2"/>
        <v>0</v>
      </c>
      <c r="F279" s="52"/>
      <c r="G279" s="52"/>
    </row>
    <row r="280" spans="2:7" ht="13.5" thickBot="1">
      <c r="B280" s="122" t="s">
        <v>50</v>
      </c>
      <c r="C280" s="123">
        <f t="shared" si="2"/>
        <v>590.87</v>
      </c>
      <c r="D280" s="123">
        <f t="shared" si="2"/>
        <v>0</v>
      </c>
      <c r="E280" s="123">
        <f t="shared" si="2"/>
        <v>0</v>
      </c>
      <c r="F280" s="52"/>
      <c r="G280" s="52"/>
    </row>
    <row r="281" spans="2:7" ht="13.5" thickBot="1">
      <c r="B281" s="122" t="s">
        <v>51</v>
      </c>
      <c r="C281" s="123">
        <f t="shared" si="2"/>
        <v>752.01</v>
      </c>
      <c r="D281" s="123">
        <f t="shared" si="2"/>
        <v>0</v>
      </c>
      <c r="E281" s="123">
        <f t="shared" si="2"/>
        <v>0</v>
      </c>
      <c r="F281" s="52"/>
      <c r="G281" s="52"/>
    </row>
    <row r="282" spans="2:7" ht="13.5" thickBot="1">
      <c r="B282" s="35" t="s">
        <v>52</v>
      </c>
      <c r="C282" s="123">
        <f t="shared" si="2"/>
        <v>214.86</v>
      </c>
      <c r="D282" s="123">
        <f t="shared" si="2"/>
        <v>0</v>
      </c>
      <c r="E282" s="123">
        <f t="shared" si="2"/>
        <v>0</v>
      </c>
      <c r="F282" s="52"/>
      <c r="G282" s="52"/>
    </row>
    <row r="283" spans="2:7" ht="13.5" thickBot="1">
      <c r="B283" s="37" t="s">
        <v>53</v>
      </c>
      <c r="C283" s="123">
        <f t="shared" si="2"/>
        <v>1880.0300000000002</v>
      </c>
      <c r="D283" s="123">
        <f t="shared" si="2"/>
        <v>0</v>
      </c>
      <c r="E283" s="123">
        <f t="shared" si="2"/>
        <v>0</v>
      </c>
      <c r="F283" s="123"/>
      <c r="G283" s="123"/>
    </row>
    <row r="284" spans="2:7" ht="13.5" thickBot="1">
      <c r="B284" s="122" t="s">
        <v>54</v>
      </c>
      <c r="C284" s="123">
        <f t="shared" si="2"/>
        <v>4050.11</v>
      </c>
      <c r="D284" s="123">
        <f t="shared" si="2"/>
        <v>3550.11</v>
      </c>
      <c r="E284" s="123">
        <f t="shared" si="2"/>
        <v>3050.11</v>
      </c>
      <c r="F284" s="52"/>
      <c r="G284" s="52"/>
    </row>
    <row r="285" spans="2:7">
      <c r="B285" s="37" t="s">
        <v>55</v>
      </c>
      <c r="C285" s="123">
        <f t="shared" si="2"/>
        <v>5930.14</v>
      </c>
      <c r="D285" s="123">
        <f t="shared" si="2"/>
        <v>3550.11</v>
      </c>
      <c r="E285" s="123">
        <f t="shared" si="2"/>
        <v>3050.11</v>
      </c>
      <c r="F285" s="123"/>
      <c r="G285" s="123"/>
    </row>
    <row r="286" spans="2:7">
      <c r="B286" s="43"/>
      <c r="C286" s="123"/>
      <c r="D286" s="123"/>
      <c r="E286" s="123"/>
      <c r="F286" s="123"/>
      <c r="G286" s="123"/>
    </row>
    <row r="287" spans="2:7" ht="13.5" thickBot="1">
      <c r="B287" s="42" t="s">
        <v>56</v>
      </c>
      <c r="C287" s="123"/>
      <c r="D287" s="123"/>
      <c r="E287" s="123"/>
      <c r="F287" s="123"/>
      <c r="G287" s="123"/>
    </row>
    <row r="288" spans="2:7" ht="13.5" thickBot="1">
      <c r="B288" s="122" t="s">
        <v>57</v>
      </c>
      <c r="C288" s="123">
        <f t="shared" ref="C288:E292" si="3">C217</f>
        <v>698.3</v>
      </c>
      <c r="D288" s="123">
        <f t="shared" si="3"/>
        <v>0</v>
      </c>
      <c r="E288" s="123">
        <f t="shared" si="3"/>
        <v>0</v>
      </c>
      <c r="F288" s="52"/>
      <c r="G288" s="52"/>
    </row>
    <row r="289" spans="2:9">
      <c r="B289" s="122" t="s">
        <v>58</v>
      </c>
      <c r="C289" s="123">
        <f t="shared" si="3"/>
        <v>3483.42</v>
      </c>
      <c r="D289" s="123">
        <f t="shared" si="3"/>
        <v>0</v>
      </c>
      <c r="E289" s="123">
        <f t="shared" si="3"/>
        <v>0</v>
      </c>
      <c r="F289" s="123"/>
      <c r="G289" s="21"/>
    </row>
    <row r="290" spans="2:9">
      <c r="B290" s="122" t="s">
        <v>59</v>
      </c>
      <c r="C290" s="123">
        <f t="shared" si="3"/>
        <v>631.15</v>
      </c>
      <c r="D290" s="123">
        <f t="shared" si="3"/>
        <v>0</v>
      </c>
      <c r="E290" s="123">
        <f t="shared" si="3"/>
        <v>0</v>
      </c>
      <c r="F290" s="123"/>
      <c r="G290" s="123"/>
    </row>
    <row r="291" spans="2:9">
      <c r="B291" s="37" t="s">
        <v>60</v>
      </c>
      <c r="C291" s="123">
        <f t="shared" si="3"/>
        <v>4812.87</v>
      </c>
      <c r="D291" s="123">
        <f t="shared" si="3"/>
        <v>0</v>
      </c>
      <c r="E291" s="123">
        <f t="shared" si="3"/>
        <v>0</v>
      </c>
      <c r="F291" s="123"/>
      <c r="G291" s="123"/>
    </row>
    <row r="292" spans="2:9">
      <c r="B292" s="43" t="s">
        <v>61</v>
      </c>
      <c r="C292" s="123">
        <f t="shared" si="3"/>
        <v>10743.01</v>
      </c>
      <c r="D292" s="123">
        <f t="shared" si="3"/>
        <v>3550.11</v>
      </c>
      <c r="E292" s="123">
        <f t="shared" si="3"/>
        <v>3050.11</v>
      </c>
      <c r="F292" s="123"/>
      <c r="G292" s="123"/>
    </row>
    <row r="294" spans="2:9" ht="15">
      <c r="B294" s="22" t="s">
        <v>152</v>
      </c>
      <c r="C294" s="22"/>
      <c r="D294" s="22"/>
      <c r="E294" s="22"/>
      <c r="F294" s="22"/>
      <c r="G294" s="22"/>
      <c r="H294" s="22"/>
      <c r="I294" s="22"/>
    </row>
    <row r="295" spans="2:9" ht="13.5" thickBot="1"/>
    <row r="296" spans="2:9" ht="13.5" thickBot="1">
      <c r="B296" s="150" t="s">
        <v>153</v>
      </c>
      <c r="C296" s="151" t="s">
        <v>154</v>
      </c>
      <c r="D296" s="151" t="s">
        <v>155</v>
      </c>
      <c r="E296" s="103"/>
    </row>
    <row r="297" spans="2:9" ht="13.5" thickBot="1">
      <c r="B297" s="27" t="s">
        <v>156</v>
      </c>
      <c r="C297" s="139"/>
      <c r="D297" s="139"/>
      <c r="E297" s="139"/>
    </row>
    <row r="298" spans="2:9" ht="13.5" thickBot="1">
      <c r="B298" s="27"/>
      <c r="C298" s="27"/>
      <c r="D298" s="27"/>
      <c r="E298" s="27"/>
    </row>
    <row r="299" spans="2:9" ht="13.5" thickBot="1">
      <c r="B299" s="150" t="s">
        <v>157</v>
      </c>
      <c r="C299" s="151" t="s">
        <v>158</v>
      </c>
      <c r="D299" s="151"/>
      <c r="E299" s="103"/>
    </row>
    <row r="300" spans="2:9" ht="13.5" thickBot="1">
      <c r="B300" s="152" t="s">
        <v>159</v>
      </c>
      <c r="C300" s="139"/>
      <c r="D300" s="27"/>
      <c r="E300" s="27"/>
      <c r="G300" s="27" t="s">
        <v>160</v>
      </c>
    </row>
    <row r="301" spans="2:9" ht="13.5" thickBot="1">
      <c r="B301" s="20"/>
      <c r="C301" s="153"/>
      <c r="D301" s="27"/>
      <c r="E301" s="27"/>
    </row>
    <row r="302" spans="2:9" ht="13.5" thickBot="1">
      <c r="B302" s="150" t="s">
        <v>161</v>
      </c>
      <c r="C302" s="151" t="s">
        <v>162</v>
      </c>
      <c r="D302" s="151"/>
      <c r="E302" s="103"/>
    </row>
    <row r="303" spans="2:9" ht="13.5" thickBot="1">
      <c r="B303" s="27" t="s">
        <v>163</v>
      </c>
      <c r="C303" s="139"/>
      <c r="D303" s="27"/>
      <c r="E303" s="27"/>
    </row>
    <row r="305" spans="2:9" ht="15">
      <c r="B305" s="22" t="s">
        <v>164</v>
      </c>
      <c r="C305" s="22"/>
      <c r="D305" s="22"/>
      <c r="E305" s="22"/>
      <c r="F305" s="22"/>
      <c r="G305" s="22"/>
      <c r="H305" s="22"/>
      <c r="I305" s="22"/>
    </row>
    <row r="307" spans="2:9" ht="26.25" thickBot="1">
      <c r="B307" s="32" t="s">
        <v>63</v>
      </c>
      <c r="C307" s="13" t="s">
        <v>21</v>
      </c>
      <c r="D307" s="13" t="s">
        <v>72</v>
      </c>
      <c r="E307" s="13" t="s">
        <v>73</v>
      </c>
      <c r="F307" s="149" t="s">
        <v>150</v>
      </c>
      <c r="G307" s="149" t="s">
        <v>151</v>
      </c>
    </row>
    <row r="308" spans="2:9" ht="13.5" thickBot="1">
      <c r="B308" s="135" t="s">
        <v>64</v>
      </c>
      <c r="C308" s="136">
        <f>C226</f>
        <v>53.72</v>
      </c>
      <c r="D308" s="136">
        <f>D226</f>
        <v>0</v>
      </c>
      <c r="E308" s="136">
        <f>E226</f>
        <v>0</v>
      </c>
      <c r="F308" s="52"/>
      <c r="G308" s="52"/>
    </row>
    <row r="309" spans="2:9" ht="13.5" thickBot="1">
      <c r="B309" s="35" t="s">
        <v>65</v>
      </c>
      <c r="C309" s="136">
        <f t="shared" ref="C309:E310" si="4">C227</f>
        <v>3652.62</v>
      </c>
      <c r="D309" s="136">
        <f t="shared" si="4"/>
        <v>0</v>
      </c>
      <c r="E309" s="136">
        <f t="shared" si="4"/>
        <v>0</v>
      </c>
      <c r="F309" s="52"/>
      <c r="G309" s="52"/>
    </row>
    <row r="310" spans="2:9" ht="13.5" thickBot="1">
      <c r="B310" s="35" t="s">
        <v>66</v>
      </c>
      <c r="C310" s="136">
        <f t="shared" si="4"/>
        <v>5371.5</v>
      </c>
      <c r="D310" s="136">
        <f t="shared" si="4"/>
        <v>0</v>
      </c>
      <c r="E310" s="136">
        <f t="shared" si="4"/>
        <v>0</v>
      </c>
      <c r="F310" s="52"/>
      <c r="G310" s="52"/>
    </row>
    <row r="311" spans="2:9" ht="13.5" thickBot="1">
      <c r="B311" s="35"/>
      <c r="C311" s="136"/>
      <c r="D311" s="136"/>
      <c r="E311" s="136"/>
      <c r="F311" s="123"/>
      <c r="G311" s="123"/>
    </row>
    <row r="312" spans="2:9" ht="13.5" thickBot="1">
      <c r="B312" s="137" t="s">
        <v>67</v>
      </c>
      <c r="C312" s="136">
        <f t="shared" ref="C312:E314" si="5">C229</f>
        <v>214.86</v>
      </c>
      <c r="D312" s="136">
        <f t="shared" si="5"/>
        <v>0</v>
      </c>
      <c r="E312" s="136">
        <f t="shared" si="5"/>
        <v>0</v>
      </c>
      <c r="F312" s="52"/>
      <c r="G312" s="52"/>
    </row>
    <row r="313" spans="2:9" ht="13.5" thickBot="1">
      <c r="B313" s="137" t="s">
        <v>68</v>
      </c>
      <c r="C313" s="136">
        <f t="shared" si="5"/>
        <v>4050.11</v>
      </c>
      <c r="D313" s="136">
        <f t="shared" si="5"/>
        <v>0</v>
      </c>
      <c r="E313" s="136">
        <f t="shared" si="5"/>
        <v>0</v>
      </c>
      <c r="F313" s="52"/>
      <c r="G313" s="52"/>
    </row>
    <row r="314" spans="2:9">
      <c r="B314" s="137" t="s">
        <v>69</v>
      </c>
      <c r="C314" s="136">
        <f t="shared" si="5"/>
        <v>4812.87</v>
      </c>
      <c r="D314" s="136">
        <f t="shared" si="5"/>
        <v>0</v>
      </c>
      <c r="E314" s="136">
        <f t="shared" si="5"/>
        <v>0</v>
      </c>
      <c r="F314" s="123"/>
      <c r="G314" s="123"/>
    </row>
    <row r="315" spans="2:9">
      <c r="B315" s="27"/>
      <c r="C315" s="27"/>
      <c r="D315" s="27"/>
      <c r="E315" s="27"/>
      <c r="F315" s="27"/>
      <c r="G315" s="27"/>
    </row>
    <row r="316" spans="2:9">
      <c r="B316" s="32" t="s">
        <v>71</v>
      </c>
      <c r="C316" s="13">
        <v>2006</v>
      </c>
      <c r="D316" s="13">
        <v>2007</v>
      </c>
      <c r="E316" s="13">
        <v>2008</v>
      </c>
      <c r="F316" s="154" t="s">
        <v>165</v>
      </c>
      <c r="G316" s="154"/>
    </row>
    <row r="317" spans="2:9" ht="13.5" thickBot="1">
      <c r="B317" s="140" t="s">
        <v>75</v>
      </c>
      <c r="C317" s="136">
        <f t="shared" ref="C317:E318" si="6">C239</f>
        <v>3652.62</v>
      </c>
      <c r="D317" s="136">
        <f t="shared" si="6"/>
        <v>0</v>
      </c>
      <c r="E317" s="136">
        <f t="shared" si="6"/>
        <v>0</v>
      </c>
      <c r="F317" s="136"/>
      <c r="G317" s="136"/>
    </row>
    <row r="318" spans="2:9" ht="13.5" thickBot="1">
      <c r="B318" s="142" t="s">
        <v>76</v>
      </c>
      <c r="C318" s="155">
        <f t="shared" si="6"/>
        <v>3491.4799999999996</v>
      </c>
      <c r="D318" s="155">
        <f t="shared" si="6"/>
        <v>0</v>
      </c>
      <c r="E318" s="155">
        <f t="shared" si="6"/>
        <v>0</v>
      </c>
      <c r="F318" s="52"/>
      <c r="G318" s="52"/>
    </row>
    <row r="322" spans="2:9" ht="15">
      <c r="B322" s="22" t="s">
        <v>166</v>
      </c>
      <c r="C322" s="22"/>
      <c r="D322" s="22"/>
      <c r="E322" s="22"/>
      <c r="F322" s="22"/>
      <c r="G322" s="22"/>
      <c r="H322" s="22"/>
      <c r="I322" s="22"/>
    </row>
    <row r="324" spans="2:9" ht="13.5" thickBot="1">
      <c r="B324" s="13" t="s">
        <v>20</v>
      </c>
      <c r="C324" s="13" t="s">
        <v>21</v>
      </c>
      <c r="D324" s="13" t="s">
        <v>72</v>
      </c>
      <c r="E324" s="13" t="s">
        <v>73</v>
      </c>
    </row>
    <row r="325" spans="2:9" ht="13.5" thickBot="1">
      <c r="B325" s="14" t="s">
        <v>22</v>
      </c>
      <c r="C325" s="15">
        <f>C123</f>
        <v>16114.5</v>
      </c>
      <c r="D325" s="15">
        <f>D123</f>
        <v>0</v>
      </c>
      <c r="E325" s="15">
        <f>E123</f>
        <v>0</v>
      </c>
    </row>
    <row r="326" spans="2:9">
      <c r="B326" s="16"/>
      <c r="C326" s="17">
        <f t="shared" ref="C326:E341" si="7">C124</f>
        <v>0</v>
      </c>
      <c r="D326" s="17">
        <f t="shared" si="7"/>
        <v>0</v>
      </c>
      <c r="E326" s="17">
        <f t="shared" si="7"/>
        <v>0</v>
      </c>
    </row>
    <row r="327" spans="2:9" ht="13.5" thickBot="1">
      <c r="B327" s="18" t="s">
        <v>23</v>
      </c>
      <c r="C327" s="19">
        <f t="shared" si="7"/>
        <v>-7607.12</v>
      </c>
      <c r="D327" s="19">
        <f t="shared" si="7"/>
        <v>0</v>
      </c>
      <c r="E327" s="19">
        <f t="shared" si="7"/>
        <v>0</v>
      </c>
      <c r="G327" s="27" t="s">
        <v>88</v>
      </c>
      <c r="H327" s="27"/>
      <c r="I327" s="27"/>
    </row>
    <row r="328" spans="2:9" ht="13.5" thickBot="1">
      <c r="B328" s="14" t="s">
        <v>24</v>
      </c>
      <c r="C328" s="15">
        <f t="shared" si="7"/>
        <v>8507.3799999999992</v>
      </c>
      <c r="D328" s="15">
        <f t="shared" si="7"/>
        <v>0</v>
      </c>
      <c r="E328" s="15">
        <f t="shared" si="7"/>
        <v>0</v>
      </c>
    </row>
    <row r="329" spans="2:9">
      <c r="B329" s="16"/>
      <c r="C329" s="17">
        <f t="shared" si="7"/>
        <v>0</v>
      </c>
      <c r="D329" s="17">
        <f t="shared" si="7"/>
        <v>0</v>
      </c>
      <c r="E329" s="17">
        <f t="shared" si="7"/>
        <v>0</v>
      </c>
    </row>
    <row r="330" spans="2:9">
      <c r="B330" s="20" t="s">
        <v>25</v>
      </c>
      <c r="C330" s="21">
        <f t="shared" si="7"/>
        <v>-3974.91</v>
      </c>
      <c r="D330" s="21">
        <f t="shared" si="7"/>
        <v>0</v>
      </c>
      <c r="E330" s="21">
        <f t="shared" si="7"/>
        <v>0</v>
      </c>
    </row>
    <row r="331" spans="2:9" ht="13.5" thickBot="1">
      <c r="B331" s="20" t="s">
        <v>26</v>
      </c>
      <c r="C331" s="21">
        <f t="shared" si="7"/>
        <v>-2470.89</v>
      </c>
      <c r="D331" s="21">
        <f t="shared" si="7"/>
        <v>0</v>
      </c>
      <c r="E331" s="21">
        <f t="shared" si="7"/>
        <v>0</v>
      </c>
    </row>
    <row r="332" spans="2:9" ht="13.5" thickBot="1">
      <c r="B332" s="14" t="s">
        <v>27</v>
      </c>
      <c r="C332" s="15">
        <f t="shared" si="7"/>
        <v>2061.58</v>
      </c>
      <c r="D332" s="15">
        <f t="shared" si="7"/>
        <v>0</v>
      </c>
      <c r="E332" s="15">
        <f t="shared" si="7"/>
        <v>0</v>
      </c>
    </row>
    <row r="333" spans="2:9">
      <c r="B333" s="16"/>
      <c r="C333" s="17">
        <f t="shared" si="7"/>
        <v>0</v>
      </c>
      <c r="D333" s="17">
        <f t="shared" si="7"/>
        <v>0</v>
      </c>
      <c r="E333" s="17">
        <f t="shared" si="7"/>
        <v>0</v>
      </c>
    </row>
    <row r="334" spans="2:9" ht="13.5" thickBot="1">
      <c r="B334" s="20" t="s">
        <v>28</v>
      </c>
      <c r="C334" s="21">
        <f t="shared" si="7"/>
        <v>-537.15</v>
      </c>
      <c r="D334" s="21">
        <f t="shared" si="7"/>
        <v>0</v>
      </c>
      <c r="E334" s="21">
        <f t="shared" si="7"/>
        <v>0</v>
      </c>
      <c r="G334" s="27" t="s">
        <v>89</v>
      </c>
      <c r="H334" s="27"/>
      <c r="I334" s="27"/>
    </row>
    <row r="335" spans="2:9" ht="13.5" thickBot="1">
      <c r="B335" s="14" t="s">
        <v>29</v>
      </c>
      <c r="C335" s="15">
        <f t="shared" si="7"/>
        <v>1524.43</v>
      </c>
      <c r="D335" s="15">
        <f t="shared" si="7"/>
        <v>0</v>
      </c>
      <c r="E335" s="15">
        <f t="shared" si="7"/>
        <v>0</v>
      </c>
      <c r="G335" s="27" t="s">
        <v>90</v>
      </c>
      <c r="H335" s="27"/>
      <c r="I335" s="27"/>
    </row>
    <row r="336" spans="2:9">
      <c r="B336" s="16"/>
      <c r="C336" s="17">
        <f t="shared" si="7"/>
        <v>0</v>
      </c>
      <c r="D336" s="17">
        <f t="shared" si="7"/>
        <v>0</v>
      </c>
      <c r="E336" s="17">
        <f t="shared" si="7"/>
        <v>0</v>
      </c>
    </row>
    <row r="337" spans="2:9" ht="13.5" thickBot="1">
      <c r="B337" s="20" t="s">
        <v>30</v>
      </c>
      <c r="C337" s="21">
        <f t="shared" si="7"/>
        <v>-472.69</v>
      </c>
      <c r="D337" s="21">
        <f t="shared" si="7"/>
        <v>0</v>
      </c>
      <c r="E337" s="21">
        <f t="shared" si="7"/>
        <v>0</v>
      </c>
      <c r="G337" s="27" t="s">
        <v>91</v>
      </c>
      <c r="H337" s="27"/>
      <c r="I337" s="27"/>
    </row>
    <row r="338" spans="2:9" ht="13.5" thickBot="1">
      <c r="B338" s="14" t="s">
        <v>31</v>
      </c>
      <c r="C338" s="15">
        <f t="shared" si="7"/>
        <v>1051.74</v>
      </c>
      <c r="D338" s="15">
        <f t="shared" si="7"/>
        <v>0</v>
      </c>
      <c r="E338" s="15">
        <f t="shared" si="7"/>
        <v>0</v>
      </c>
      <c r="G338" s="27" t="s">
        <v>92</v>
      </c>
      <c r="H338" s="27"/>
      <c r="I338" s="27"/>
    </row>
    <row r="339" spans="2:9">
      <c r="B339" s="16"/>
      <c r="C339" s="17">
        <f t="shared" si="7"/>
        <v>0</v>
      </c>
      <c r="D339" s="17">
        <f t="shared" si="7"/>
        <v>0</v>
      </c>
      <c r="E339" s="17">
        <f t="shared" si="7"/>
        <v>0</v>
      </c>
    </row>
    <row r="340" spans="2:9" ht="13.5" thickBot="1">
      <c r="B340" s="20" t="s">
        <v>32</v>
      </c>
      <c r="C340" s="21">
        <f t="shared" si="7"/>
        <v>-420.59</v>
      </c>
      <c r="D340" s="21">
        <f t="shared" si="7"/>
        <v>0</v>
      </c>
      <c r="E340" s="21">
        <f t="shared" si="7"/>
        <v>0</v>
      </c>
      <c r="G340" s="91"/>
    </row>
    <row r="341" spans="2:9" ht="13.5" thickBot="1">
      <c r="B341" s="14" t="s">
        <v>33</v>
      </c>
      <c r="C341" s="15">
        <f t="shared" si="7"/>
        <v>631.15000000000487</v>
      </c>
      <c r="D341" s="15">
        <f t="shared" si="7"/>
        <v>0</v>
      </c>
      <c r="E341" s="15">
        <f t="shared" si="7"/>
        <v>0</v>
      </c>
    </row>
    <row r="343" spans="2:9">
      <c r="B343" s="32" t="s">
        <v>35</v>
      </c>
      <c r="C343" s="13"/>
      <c r="D343" s="13"/>
      <c r="E343" s="13"/>
    </row>
    <row r="344" spans="2:9">
      <c r="B344" s="140" t="s">
        <v>36</v>
      </c>
      <c r="C344" s="136">
        <f>C249</f>
        <v>0</v>
      </c>
      <c r="D344" s="145">
        <f>D249</f>
        <v>0.1</v>
      </c>
      <c r="E344" s="145">
        <f>E249</f>
        <v>0.1</v>
      </c>
    </row>
    <row r="345" spans="2:9" ht="13.5" thickBot="1">
      <c r="B345" s="142" t="s">
        <v>38</v>
      </c>
      <c r="C345" s="146">
        <f t="shared" ref="C345:E348" si="8">C250</f>
        <v>0</v>
      </c>
      <c r="D345" s="146">
        <f t="shared" si="8"/>
        <v>0.52790000000000004</v>
      </c>
      <c r="E345" s="146">
        <f t="shared" si="8"/>
        <v>0.52790000000000004</v>
      </c>
    </row>
    <row r="346" spans="2:9">
      <c r="B346" s="35" t="s">
        <v>15</v>
      </c>
      <c r="C346" s="58">
        <f t="shared" si="8"/>
        <v>3.9166589096776498E-2</v>
      </c>
      <c r="D346" s="58">
        <f t="shared" si="8"/>
        <v>0</v>
      </c>
      <c r="E346" s="58">
        <f t="shared" si="8"/>
        <v>0</v>
      </c>
    </row>
    <row r="347" spans="2:9">
      <c r="B347" s="137" t="s">
        <v>16</v>
      </c>
      <c r="C347" s="58">
        <f t="shared" si="8"/>
        <v>0.16792871431970602</v>
      </c>
      <c r="D347" s="58">
        <f t="shared" si="8"/>
        <v>0</v>
      </c>
      <c r="E347" s="58">
        <f t="shared" si="8"/>
        <v>0</v>
      </c>
    </row>
    <row r="348" spans="2:9">
      <c r="B348" s="137" t="s">
        <v>17</v>
      </c>
      <c r="C348" s="58">
        <f t="shared" si="8"/>
        <v>0.13113796965220437</v>
      </c>
      <c r="D348" s="58">
        <f t="shared" si="8"/>
        <v>0</v>
      </c>
      <c r="E348" s="58">
        <f t="shared" si="8"/>
        <v>0</v>
      </c>
    </row>
    <row r="349" spans="2:9">
      <c r="B349" s="137"/>
      <c r="C349" s="123"/>
      <c r="D349" s="123"/>
      <c r="E349" s="123"/>
    </row>
    <row r="351" spans="2:9" ht="25.5">
      <c r="B351" s="32" t="s">
        <v>39</v>
      </c>
      <c r="C351" s="13" t="s">
        <v>21</v>
      </c>
      <c r="D351" s="13" t="s">
        <v>72</v>
      </c>
      <c r="E351" s="13" t="s">
        <v>73</v>
      </c>
      <c r="F351" s="149" t="s">
        <v>150</v>
      </c>
      <c r="G351" s="149" t="s">
        <v>151</v>
      </c>
    </row>
    <row r="352" spans="2:9">
      <c r="B352" s="33" t="s">
        <v>40</v>
      </c>
      <c r="C352" s="34"/>
      <c r="D352" s="34"/>
      <c r="E352" s="34"/>
      <c r="F352" s="34"/>
      <c r="G352" s="34"/>
    </row>
    <row r="353" spans="2:7">
      <c r="B353" s="122" t="s">
        <v>41</v>
      </c>
      <c r="C353" s="123">
        <f>C271</f>
        <v>53.72</v>
      </c>
      <c r="D353" s="123">
        <f>D271</f>
        <v>0</v>
      </c>
      <c r="E353" s="123">
        <f>E271</f>
        <v>0</v>
      </c>
      <c r="F353" s="123">
        <f>F271</f>
        <v>0</v>
      </c>
      <c r="G353" s="123">
        <f>G271</f>
        <v>0</v>
      </c>
    </row>
    <row r="354" spans="2:7">
      <c r="B354" s="122" t="s">
        <v>42</v>
      </c>
      <c r="C354" s="123">
        <f t="shared" ref="C354:G359" si="9">C272</f>
        <v>1208.5899999999999</v>
      </c>
      <c r="D354" s="123">
        <f t="shared" si="9"/>
        <v>0</v>
      </c>
      <c r="E354" s="123">
        <f t="shared" si="9"/>
        <v>0</v>
      </c>
      <c r="F354" s="123">
        <f t="shared" si="9"/>
        <v>0</v>
      </c>
      <c r="G354" s="123">
        <f t="shared" si="9"/>
        <v>0</v>
      </c>
    </row>
    <row r="355" spans="2:7">
      <c r="B355" s="122" t="s">
        <v>43</v>
      </c>
      <c r="C355" s="123">
        <f t="shared" si="9"/>
        <v>805.73</v>
      </c>
      <c r="D355" s="123">
        <f t="shared" si="9"/>
        <v>0</v>
      </c>
      <c r="E355" s="123">
        <f t="shared" si="9"/>
        <v>0</v>
      </c>
      <c r="F355" s="123">
        <f t="shared" si="9"/>
        <v>0</v>
      </c>
      <c r="G355" s="123">
        <f t="shared" si="9"/>
        <v>0</v>
      </c>
    </row>
    <row r="356" spans="2:7">
      <c r="B356" s="122" t="s">
        <v>44</v>
      </c>
      <c r="C356" s="123">
        <f t="shared" si="9"/>
        <v>3303.47</v>
      </c>
      <c r="D356" s="123">
        <f t="shared" si="9"/>
        <v>0</v>
      </c>
      <c r="E356" s="123">
        <f t="shared" si="9"/>
        <v>0</v>
      </c>
      <c r="F356" s="123">
        <f t="shared" si="9"/>
        <v>0</v>
      </c>
      <c r="G356" s="123">
        <f t="shared" si="9"/>
        <v>0</v>
      </c>
    </row>
    <row r="357" spans="2:7">
      <c r="B357" s="37" t="s">
        <v>45</v>
      </c>
      <c r="C357" s="123">
        <f t="shared" si="9"/>
        <v>5371.51</v>
      </c>
      <c r="D357" s="123">
        <f t="shared" si="9"/>
        <v>0</v>
      </c>
      <c r="E357" s="123">
        <f t="shared" si="9"/>
        <v>0</v>
      </c>
      <c r="F357" s="123"/>
      <c r="G357" s="123"/>
    </row>
    <row r="358" spans="2:7">
      <c r="B358" s="122" t="s">
        <v>46</v>
      </c>
      <c r="C358" s="123">
        <f t="shared" si="9"/>
        <v>5371.5</v>
      </c>
      <c r="D358" s="123">
        <f t="shared" si="9"/>
        <v>0</v>
      </c>
      <c r="E358" s="123">
        <f t="shared" si="9"/>
        <v>0</v>
      </c>
      <c r="F358" s="123">
        <f t="shared" si="9"/>
        <v>0</v>
      </c>
      <c r="G358" s="123">
        <f t="shared" si="9"/>
        <v>0</v>
      </c>
    </row>
    <row r="359" spans="2:7">
      <c r="B359" s="37" t="s">
        <v>47</v>
      </c>
      <c r="C359" s="123">
        <f t="shared" si="9"/>
        <v>10743.01</v>
      </c>
      <c r="D359" s="123">
        <f t="shared" si="9"/>
        <v>0</v>
      </c>
      <c r="E359" s="123">
        <f t="shared" si="9"/>
        <v>0</v>
      </c>
      <c r="F359" s="123"/>
      <c r="G359" s="123"/>
    </row>
    <row r="360" spans="2:7">
      <c r="B360" s="42" t="s">
        <v>48</v>
      </c>
      <c r="C360" s="123"/>
      <c r="D360" s="123"/>
      <c r="E360" s="123"/>
      <c r="F360" s="123"/>
      <c r="G360" s="123"/>
    </row>
    <row r="361" spans="2:7">
      <c r="B361" s="122" t="s">
        <v>49</v>
      </c>
      <c r="C361" s="123">
        <f t="shared" ref="C361:G367" si="10">C279</f>
        <v>322.29000000000002</v>
      </c>
      <c r="D361" s="123">
        <f t="shared" si="10"/>
        <v>0</v>
      </c>
      <c r="E361" s="123">
        <f t="shared" si="10"/>
        <v>0</v>
      </c>
      <c r="F361" s="123">
        <f t="shared" si="10"/>
        <v>0</v>
      </c>
      <c r="G361" s="123">
        <f t="shared" si="10"/>
        <v>0</v>
      </c>
    </row>
    <row r="362" spans="2:7">
      <c r="B362" s="122" t="s">
        <v>50</v>
      </c>
      <c r="C362" s="123">
        <f t="shared" si="10"/>
        <v>590.87</v>
      </c>
      <c r="D362" s="123">
        <f t="shared" si="10"/>
        <v>0</v>
      </c>
      <c r="E362" s="123">
        <f t="shared" si="10"/>
        <v>0</v>
      </c>
      <c r="F362" s="123">
        <f t="shared" si="10"/>
        <v>0</v>
      </c>
      <c r="G362" s="123">
        <f t="shared" si="10"/>
        <v>0</v>
      </c>
    </row>
    <row r="363" spans="2:7">
      <c r="B363" s="122" t="s">
        <v>51</v>
      </c>
      <c r="C363" s="123">
        <f t="shared" si="10"/>
        <v>752.01</v>
      </c>
      <c r="D363" s="123">
        <f t="shared" si="10"/>
        <v>0</v>
      </c>
      <c r="E363" s="123">
        <f t="shared" si="10"/>
        <v>0</v>
      </c>
      <c r="F363" s="123">
        <f t="shared" si="10"/>
        <v>0</v>
      </c>
      <c r="G363" s="123">
        <f t="shared" si="10"/>
        <v>0</v>
      </c>
    </row>
    <row r="364" spans="2:7">
      <c r="B364" s="35" t="s">
        <v>52</v>
      </c>
      <c r="C364" s="123">
        <f t="shared" si="10"/>
        <v>214.86</v>
      </c>
      <c r="D364" s="123">
        <f t="shared" si="10"/>
        <v>0</v>
      </c>
      <c r="E364" s="123">
        <f t="shared" si="10"/>
        <v>0</v>
      </c>
      <c r="F364" s="123">
        <f t="shared" si="10"/>
        <v>0</v>
      </c>
      <c r="G364" s="123">
        <f t="shared" si="10"/>
        <v>0</v>
      </c>
    </row>
    <row r="365" spans="2:7">
      <c r="B365" s="37" t="s">
        <v>53</v>
      </c>
      <c r="C365" s="123">
        <f t="shared" si="10"/>
        <v>1880.0300000000002</v>
      </c>
      <c r="D365" s="123">
        <f t="shared" si="10"/>
        <v>0</v>
      </c>
      <c r="E365" s="123">
        <f t="shared" si="10"/>
        <v>0</v>
      </c>
      <c r="F365" s="123"/>
      <c r="G365" s="123"/>
    </row>
    <row r="366" spans="2:7">
      <c r="B366" s="122" t="s">
        <v>54</v>
      </c>
      <c r="C366" s="123">
        <f t="shared" si="10"/>
        <v>4050.11</v>
      </c>
      <c r="D366" s="123">
        <f t="shared" si="10"/>
        <v>3550.11</v>
      </c>
      <c r="E366" s="123">
        <f t="shared" si="10"/>
        <v>3050.11</v>
      </c>
      <c r="F366" s="123">
        <f t="shared" si="10"/>
        <v>0</v>
      </c>
      <c r="G366" s="123">
        <f t="shared" si="10"/>
        <v>0</v>
      </c>
    </row>
    <row r="367" spans="2:7">
      <c r="B367" s="37" t="s">
        <v>55</v>
      </c>
      <c r="C367" s="123">
        <f t="shared" si="10"/>
        <v>5930.14</v>
      </c>
      <c r="D367" s="123">
        <f t="shared" si="10"/>
        <v>3550.11</v>
      </c>
      <c r="E367" s="123">
        <f t="shared" si="10"/>
        <v>3050.11</v>
      </c>
      <c r="F367" s="123"/>
      <c r="G367" s="123"/>
    </row>
    <row r="368" spans="2:7">
      <c r="B368" s="43"/>
      <c r="C368" s="123"/>
      <c r="D368" s="123"/>
      <c r="E368" s="123"/>
      <c r="F368" s="123"/>
      <c r="G368" s="123"/>
    </row>
    <row r="369" spans="2:7">
      <c r="B369" s="42" t="s">
        <v>56</v>
      </c>
      <c r="C369" s="123"/>
      <c r="D369" s="123"/>
      <c r="E369" s="123"/>
      <c r="F369" s="123"/>
      <c r="G369" s="123"/>
    </row>
    <row r="370" spans="2:7">
      <c r="B370" s="122" t="s">
        <v>57</v>
      </c>
      <c r="C370" s="123">
        <f t="shared" ref="C370:G374" si="11">C288</f>
        <v>698.3</v>
      </c>
      <c r="D370" s="123">
        <f t="shared" si="11"/>
        <v>0</v>
      </c>
      <c r="E370" s="123">
        <f t="shared" si="11"/>
        <v>0</v>
      </c>
      <c r="F370" s="123">
        <f t="shared" si="11"/>
        <v>0</v>
      </c>
      <c r="G370" s="123">
        <f t="shared" si="11"/>
        <v>0</v>
      </c>
    </row>
    <row r="371" spans="2:7">
      <c r="B371" s="122" t="s">
        <v>58</v>
      </c>
      <c r="C371" s="123">
        <f t="shared" si="11"/>
        <v>3483.42</v>
      </c>
      <c r="D371" s="123">
        <f t="shared" si="11"/>
        <v>0</v>
      </c>
      <c r="E371" s="123">
        <f t="shared" si="11"/>
        <v>0</v>
      </c>
      <c r="F371" s="123"/>
      <c r="G371" s="123"/>
    </row>
    <row r="372" spans="2:7">
      <c r="B372" s="122" t="s">
        <v>59</v>
      </c>
      <c r="C372" s="123">
        <f t="shared" si="11"/>
        <v>631.15</v>
      </c>
      <c r="D372" s="123">
        <f t="shared" si="11"/>
        <v>0</v>
      </c>
      <c r="E372" s="123">
        <f t="shared" si="11"/>
        <v>0</v>
      </c>
      <c r="F372" s="123"/>
      <c r="G372" s="123"/>
    </row>
    <row r="373" spans="2:7">
      <c r="B373" s="37" t="s">
        <v>60</v>
      </c>
      <c r="C373" s="123">
        <f t="shared" si="11"/>
        <v>4812.87</v>
      </c>
      <c r="D373" s="123">
        <f t="shared" si="11"/>
        <v>0</v>
      </c>
      <c r="E373" s="123">
        <f t="shared" si="11"/>
        <v>0</v>
      </c>
      <c r="F373" s="123"/>
      <c r="G373" s="123"/>
    </row>
    <row r="374" spans="2:7">
      <c r="B374" s="43" t="s">
        <v>61</v>
      </c>
      <c r="C374" s="123">
        <f t="shared" si="11"/>
        <v>10743.01</v>
      </c>
      <c r="D374" s="123">
        <f t="shared" si="11"/>
        <v>3550.11</v>
      </c>
      <c r="E374" s="123">
        <f t="shared" si="11"/>
        <v>3050.11</v>
      </c>
      <c r="F374" s="123"/>
      <c r="G374" s="123"/>
    </row>
    <row r="376" spans="2:7" ht="25.5">
      <c r="B376" s="32" t="s">
        <v>63</v>
      </c>
      <c r="C376" s="13" t="s">
        <v>21</v>
      </c>
      <c r="D376" s="13" t="s">
        <v>72</v>
      </c>
      <c r="E376" s="13" t="s">
        <v>73</v>
      </c>
      <c r="F376" s="149" t="s">
        <v>150</v>
      </c>
      <c r="G376" s="149" t="s">
        <v>151</v>
      </c>
    </row>
    <row r="377" spans="2:7">
      <c r="B377" s="135" t="s">
        <v>64</v>
      </c>
      <c r="C377" s="136">
        <f>C308</f>
        <v>53.72</v>
      </c>
      <c r="D377" s="136">
        <f>D308</f>
        <v>0</v>
      </c>
      <c r="E377" s="136">
        <f>E308</f>
        <v>0</v>
      </c>
      <c r="F377" s="136">
        <f>F308</f>
        <v>0</v>
      </c>
      <c r="G377" s="136">
        <f>G308</f>
        <v>0</v>
      </c>
    </row>
    <row r="378" spans="2:7">
      <c r="B378" s="35" t="s">
        <v>65</v>
      </c>
      <c r="C378" s="136">
        <f t="shared" ref="C378:G379" si="12">C309</f>
        <v>3652.62</v>
      </c>
      <c r="D378" s="136">
        <f t="shared" si="12"/>
        <v>0</v>
      </c>
      <c r="E378" s="136">
        <f t="shared" si="12"/>
        <v>0</v>
      </c>
      <c r="F378" s="136">
        <f t="shared" si="12"/>
        <v>0</v>
      </c>
      <c r="G378" s="136">
        <f t="shared" si="12"/>
        <v>0</v>
      </c>
    </row>
    <row r="379" spans="2:7">
      <c r="B379" s="35" t="s">
        <v>66</v>
      </c>
      <c r="C379" s="136">
        <f t="shared" si="12"/>
        <v>5371.5</v>
      </c>
      <c r="D379" s="136">
        <f t="shared" si="12"/>
        <v>0</v>
      </c>
      <c r="E379" s="136">
        <f t="shared" si="12"/>
        <v>0</v>
      </c>
      <c r="F379" s="136">
        <f t="shared" si="12"/>
        <v>0</v>
      </c>
      <c r="G379" s="136">
        <f t="shared" si="12"/>
        <v>0</v>
      </c>
    </row>
    <row r="380" spans="2:7">
      <c r="B380" s="35"/>
      <c r="C380" s="136"/>
      <c r="D380" s="136"/>
      <c r="E380" s="136"/>
      <c r="F380" s="136"/>
      <c r="G380" s="136"/>
    </row>
    <row r="381" spans="2:7">
      <c r="B381" s="137" t="s">
        <v>67</v>
      </c>
      <c r="C381" s="136">
        <f t="shared" ref="C381:G383" si="13">C312</f>
        <v>214.86</v>
      </c>
      <c r="D381" s="136">
        <f t="shared" si="13"/>
        <v>0</v>
      </c>
      <c r="E381" s="136">
        <f t="shared" si="13"/>
        <v>0</v>
      </c>
      <c r="F381" s="136">
        <f t="shared" si="13"/>
        <v>0</v>
      </c>
      <c r="G381" s="136">
        <f t="shared" si="13"/>
        <v>0</v>
      </c>
    </row>
    <row r="382" spans="2:7">
      <c r="B382" s="137" t="s">
        <v>68</v>
      </c>
      <c r="C382" s="136">
        <f t="shared" si="13"/>
        <v>4050.11</v>
      </c>
      <c r="D382" s="136">
        <f t="shared" si="13"/>
        <v>0</v>
      </c>
      <c r="E382" s="136">
        <f t="shared" si="13"/>
        <v>0</v>
      </c>
      <c r="F382" s="136">
        <f t="shared" si="13"/>
        <v>0</v>
      </c>
      <c r="G382" s="136">
        <f t="shared" si="13"/>
        <v>0</v>
      </c>
    </row>
    <row r="383" spans="2:7">
      <c r="B383" s="137" t="s">
        <v>69</v>
      </c>
      <c r="C383" s="136">
        <f t="shared" si="13"/>
        <v>4812.87</v>
      </c>
      <c r="D383" s="136">
        <f t="shared" si="13"/>
        <v>0</v>
      </c>
      <c r="E383" s="136">
        <f t="shared" si="13"/>
        <v>0</v>
      </c>
      <c r="F383" s="136"/>
      <c r="G383" s="136"/>
    </row>
    <row r="384" spans="2:7">
      <c r="B384" s="27"/>
      <c r="C384" s="27"/>
      <c r="D384" s="27"/>
      <c r="E384" s="27"/>
      <c r="F384" s="27"/>
      <c r="G384" s="27"/>
    </row>
    <row r="385" spans="2:7">
      <c r="B385" s="32" t="s">
        <v>71</v>
      </c>
      <c r="C385" s="13">
        <v>2006</v>
      </c>
      <c r="D385" s="13">
        <v>2007</v>
      </c>
      <c r="E385" s="13">
        <v>2008</v>
      </c>
      <c r="F385" s="154" t="s">
        <v>165</v>
      </c>
      <c r="G385" s="154"/>
    </row>
    <row r="386" spans="2:7">
      <c r="B386" s="140" t="s">
        <v>75</v>
      </c>
      <c r="C386" s="136">
        <f>C317</f>
        <v>3652.62</v>
      </c>
      <c r="D386" s="136">
        <f t="shared" ref="D386:G387" si="14">D317</f>
        <v>0</v>
      </c>
      <c r="E386" s="136">
        <f t="shared" si="14"/>
        <v>0</v>
      </c>
      <c r="F386" s="136"/>
      <c r="G386" s="136"/>
    </row>
    <row r="387" spans="2:7" ht="13.5" thickBot="1">
      <c r="B387" s="142" t="s">
        <v>76</v>
      </c>
      <c r="C387" s="155">
        <f>C318</f>
        <v>3491.4799999999996</v>
      </c>
      <c r="D387" s="155">
        <f t="shared" si="14"/>
        <v>0</v>
      </c>
      <c r="E387" s="155">
        <f t="shared" si="14"/>
        <v>0</v>
      </c>
      <c r="F387" s="155">
        <f t="shared" si="14"/>
        <v>0</v>
      </c>
      <c r="G387" s="155">
        <f t="shared" si="14"/>
        <v>0</v>
      </c>
    </row>
    <row r="388" spans="2:7">
      <c r="B388" s="35" t="s">
        <v>145</v>
      </c>
      <c r="C388" s="123"/>
      <c r="D388" s="123">
        <f>D241</f>
        <v>0</v>
      </c>
      <c r="E388" s="123">
        <f>E241</f>
        <v>0</v>
      </c>
      <c r="F388" s="123"/>
      <c r="G388" s="123"/>
    </row>
    <row r="389" spans="2:7">
      <c r="B389" s="137" t="s">
        <v>146</v>
      </c>
      <c r="C389" s="123">
        <f>C242</f>
        <v>0</v>
      </c>
      <c r="D389" s="123"/>
      <c r="E389" s="123"/>
      <c r="F389" s="123"/>
      <c r="G389" s="123"/>
    </row>
    <row r="390" spans="2:7">
      <c r="B390" s="137" t="s">
        <v>147</v>
      </c>
      <c r="C390" s="123">
        <f>C243</f>
        <v>0</v>
      </c>
      <c r="D390" s="123">
        <f>D243</f>
        <v>0</v>
      </c>
      <c r="E390" s="123">
        <f>E243</f>
        <v>0</v>
      </c>
      <c r="F390" s="123"/>
      <c r="G390" s="123"/>
    </row>
    <row r="391" spans="2:7">
      <c r="B391" s="137"/>
      <c r="C391" s="123"/>
      <c r="D391" s="123"/>
      <c r="E391" s="123"/>
      <c r="F391" s="123"/>
      <c r="G391" s="123"/>
    </row>
    <row r="392" spans="2:7">
      <c r="B392" s="27"/>
      <c r="C392" s="27"/>
      <c r="D392" s="27"/>
      <c r="E392" s="27"/>
      <c r="F392" s="27"/>
      <c r="G392" s="27"/>
    </row>
    <row r="393" spans="2:7">
      <c r="B393" s="32" t="s">
        <v>80</v>
      </c>
      <c r="C393" s="13">
        <v>2006</v>
      </c>
      <c r="D393" s="13">
        <v>2007</v>
      </c>
      <c r="E393" s="13">
        <v>2008</v>
      </c>
      <c r="F393" s="27"/>
      <c r="G393" s="27"/>
    </row>
    <row r="394" spans="2:7">
      <c r="B394" s="156" t="s">
        <v>81</v>
      </c>
      <c r="C394" s="84">
        <f>C258</f>
        <v>0</v>
      </c>
      <c r="D394" s="84">
        <f>D258</f>
        <v>25</v>
      </c>
      <c r="E394" s="84">
        <f>E258</f>
        <v>24</v>
      </c>
      <c r="F394" s="27"/>
      <c r="G394" s="27"/>
    </row>
    <row r="395" spans="2:7">
      <c r="B395" s="156" t="s">
        <v>82</v>
      </c>
      <c r="C395" s="84">
        <f t="shared" ref="C395:E400" si="15">C259</f>
        <v>0</v>
      </c>
      <c r="D395" s="84">
        <f t="shared" si="15"/>
        <v>140</v>
      </c>
      <c r="E395" s="84">
        <f t="shared" si="15"/>
        <v>120</v>
      </c>
      <c r="F395" s="27"/>
      <c r="G395" s="27"/>
    </row>
    <row r="396" spans="2:7">
      <c r="B396" s="156" t="s">
        <v>83</v>
      </c>
      <c r="C396" s="84">
        <f t="shared" si="15"/>
        <v>0</v>
      </c>
      <c r="D396" s="84">
        <f t="shared" si="15"/>
        <v>24</v>
      </c>
      <c r="E396" s="84">
        <f t="shared" si="15"/>
        <v>30</v>
      </c>
      <c r="F396" s="27"/>
      <c r="G396" s="27"/>
    </row>
    <row r="397" spans="2:7">
      <c r="B397" s="156" t="s">
        <v>11</v>
      </c>
      <c r="C397" s="84">
        <f t="shared" si="15"/>
        <v>0</v>
      </c>
      <c r="D397" s="84">
        <f t="shared" si="15"/>
        <v>141</v>
      </c>
      <c r="E397" s="84">
        <f t="shared" si="15"/>
        <v>114</v>
      </c>
      <c r="F397" s="27"/>
      <c r="G397" s="27"/>
    </row>
    <row r="398" spans="2:7">
      <c r="B398" s="156" t="s">
        <v>84</v>
      </c>
      <c r="C398" s="157">
        <f t="shared" si="15"/>
        <v>0</v>
      </c>
      <c r="D398" s="157">
        <f t="shared" si="15"/>
        <v>0</v>
      </c>
      <c r="E398" s="157">
        <f t="shared" si="15"/>
        <v>0</v>
      </c>
      <c r="F398" s="27"/>
      <c r="G398" s="27"/>
    </row>
    <row r="399" spans="2:7">
      <c r="B399" s="156" t="s">
        <v>85</v>
      </c>
      <c r="C399" s="12">
        <f t="shared" si="15"/>
        <v>0</v>
      </c>
      <c r="D399" s="12">
        <f t="shared" si="15"/>
        <v>0</v>
      </c>
      <c r="E399" s="12">
        <f t="shared" si="15"/>
        <v>0</v>
      </c>
      <c r="F399" s="27"/>
      <c r="G399" s="27"/>
    </row>
    <row r="400" spans="2:7">
      <c r="B400" s="158" t="s">
        <v>86</v>
      </c>
      <c r="C400" s="12">
        <f t="shared" si="15"/>
        <v>0</v>
      </c>
      <c r="D400" s="12">
        <f t="shared" si="15"/>
        <v>0</v>
      </c>
      <c r="E400" s="12">
        <f t="shared" si="15"/>
        <v>0</v>
      </c>
      <c r="F400" s="27"/>
      <c r="G400" s="27"/>
    </row>
    <row r="403" spans="2:9" ht="15">
      <c r="B403" s="22" t="s">
        <v>167</v>
      </c>
      <c r="C403" s="22"/>
      <c r="D403" s="22"/>
      <c r="E403" s="22"/>
      <c r="F403" s="22"/>
      <c r="G403" s="22"/>
      <c r="H403" s="22"/>
      <c r="I403" s="22"/>
    </row>
    <row r="405" spans="2:9">
      <c r="B405" s="5" t="s">
        <v>1</v>
      </c>
      <c r="C405" s="5" t="s">
        <v>2</v>
      </c>
      <c r="D405" s="5" t="s">
        <v>3</v>
      </c>
      <c r="E405" s="5" t="s">
        <v>4</v>
      </c>
      <c r="F405" s="5" t="s">
        <v>5</v>
      </c>
      <c r="G405" s="5" t="s">
        <v>6</v>
      </c>
      <c r="H405" s="5" t="s">
        <v>168</v>
      </c>
    </row>
    <row r="406" spans="2:9">
      <c r="B406" s="6" t="s">
        <v>7</v>
      </c>
      <c r="C406" s="5"/>
      <c r="D406" s="5"/>
      <c r="E406" s="5"/>
      <c r="F406" s="5"/>
      <c r="G406" s="5"/>
      <c r="H406" s="5"/>
    </row>
    <row r="407" spans="2:9">
      <c r="B407" s="5" t="s">
        <v>8</v>
      </c>
      <c r="C407" s="8">
        <f>E394</f>
        <v>24</v>
      </c>
      <c r="D407" s="8">
        <v>24</v>
      </c>
      <c r="E407" s="8">
        <v>36</v>
      </c>
      <c r="F407" s="8"/>
      <c r="G407" s="8"/>
      <c r="H407" s="8"/>
    </row>
    <row r="408" spans="2:9">
      <c r="B408" s="5" t="s">
        <v>9</v>
      </c>
      <c r="C408" s="8">
        <f>E395</f>
        <v>120</v>
      </c>
      <c r="D408" s="8">
        <v>120</v>
      </c>
      <c r="E408" s="8">
        <v>120</v>
      </c>
      <c r="F408" s="8"/>
      <c r="G408" s="8"/>
      <c r="H408" s="8"/>
    </row>
    <row r="409" spans="2:9">
      <c r="B409" s="5" t="s">
        <v>10</v>
      </c>
      <c r="C409" s="8">
        <f>E396</f>
        <v>30</v>
      </c>
      <c r="D409" s="8">
        <v>32</v>
      </c>
      <c r="E409" s="8">
        <v>45</v>
      </c>
      <c r="F409" s="8"/>
      <c r="G409" s="8"/>
      <c r="H409" s="8"/>
    </row>
    <row r="410" spans="2:9">
      <c r="B410" s="5" t="s">
        <v>11</v>
      </c>
      <c r="C410" s="8">
        <f>E397</f>
        <v>114</v>
      </c>
      <c r="D410" s="8">
        <v>112</v>
      </c>
      <c r="E410" s="8">
        <v>111</v>
      </c>
      <c r="F410" s="8"/>
      <c r="G410" s="8"/>
      <c r="H410" s="8"/>
    </row>
    <row r="411" spans="2:9">
      <c r="B411" s="5" t="s">
        <v>12</v>
      </c>
      <c r="C411" s="11">
        <f>E398</f>
        <v>0</v>
      </c>
      <c r="D411" s="8"/>
      <c r="E411" s="11">
        <v>2</v>
      </c>
      <c r="F411" s="8"/>
      <c r="G411" s="8"/>
      <c r="H411" s="8"/>
    </row>
    <row r="412" spans="2:9">
      <c r="B412" s="5"/>
      <c r="C412" s="8"/>
      <c r="D412" s="8"/>
      <c r="E412" s="8"/>
      <c r="F412" s="8"/>
      <c r="G412" s="8"/>
      <c r="H412" s="8"/>
    </row>
    <row r="413" spans="2:9">
      <c r="B413" s="6" t="s">
        <v>13</v>
      </c>
      <c r="C413" s="8"/>
      <c r="D413" s="8"/>
      <c r="E413" s="8"/>
      <c r="F413" s="8"/>
      <c r="G413" s="8"/>
      <c r="H413" s="8"/>
    </row>
    <row r="414" spans="2:9">
      <c r="B414" s="5" t="s">
        <v>14</v>
      </c>
      <c r="C414" s="12">
        <v>0.52793322783828245</v>
      </c>
      <c r="D414" s="8"/>
      <c r="E414" s="12">
        <v>0.6</v>
      </c>
      <c r="F414" s="8"/>
      <c r="G414" s="8"/>
      <c r="H414" s="8"/>
    </row>
    <row r="415" spans="2:9">
      <c r="B415" s="5" t="s">
        <v>15</v>
      </c>
      <c r="C415" s="12">
        <f>E346</f>
        <v>0</v>
      </c>
      <c r="D415" s="8"/>
      <c r="E415" s="12">
        <v>0.05</v>
      </c>
      <c r="F415" s="12">
        <v>0.2024</v>
      </c>
      <c r="G415" s="8"/>
      <c r="H415" s="8"/>
    </row>
    <row r="416" spans="2:9">
      <c r="B416" s="5" t="s">
        <v>16</v>
      </c>
      <c r="C416" s="12">
        <f>E347</f>
        <v>0</v>
      </c>
      <c r="D416" s="8"/>
      <c r="E416" s="12">
        <v>0.18149999999999999</v>
      </c>
      <c r="F416" s="12">
        <v>0.2185</v>
      </c>
      <c r="G416" s="8"/>
      <c r="H416" s="84"/>
    </row>
    <row r="417" spans="2:9">
      <c r="B417" s="5" t="s">
        <v>17</v>
      </c>
      <c r="C417" s="12">
        <f>E348</f>
        <v>0</v>
      </c>
      <c r="D417" s="8"/>
      <c r="E417" s="12">
        <v>0.17499999999999999</v>
      </c>
      <c r="F417" s="8"/>
      <c r="G417" s="8"/>
      <c r="H417" s="8"/>
    </row>
    <row r="418" spans="2:9">
      <c r="B418" s="5"/>
      <c r="C418" s="12"/>
      <c r="D418" s="8"/>
      <c r="E418" s="8"/>
      <c r="F418" s="8"/>
      <c r="G418" s="8"/>
      <c r="H418" s="8"/>
    </row>
    <row r="419" spans="2:9">
      <c r="B419" s="6" t="s">
        <v>18</v>
      </c>
      <c r="C419" s="8"/>
      <c r="D419" s="8"/>
      <c r="E419" s="8"/>
      <c r="F419" s="8"/>
      <c r="G419" s="8"/>
      <c r="H419" s="8"/>
    </row>
    <row r="420" spans="2:9">
      <c r="B420" s="5" t="s">
        <v>19</v>
      </c>
      <c r="C420" s="12">
        <f>E400</f>
        <v>0</v>
      </c>
      <c r="D420" s="12"/>
      <c r="E420" s="12">
        <v>0.75</v>
      </c>
      <c r="F420" s="8"/>
      <c r="G420" s="8"/>
      <c r="H420" s="8"/>
    </row>
    <row r="422" spans="2:9" ht="15">
      <c r="B422" s="22" t="s">
        <v>169</v>
      </c>
      <c r="C422" s="22"/>
      <c r="D422" s="22"/>
      <c r="E422" s="22"/>
      <c r="F422" s="22"/>
      <c r="G422" s="22"/>
      <c r="H422" s="22"/>
      <c r="I422" s="22"/>
    </row>
    <row r="423" spans="2:9" ht="13.5" thickBot="1"/>
    <row r="424" spans="2:9" ht="12.75" customHeight="1">
      <c r="B424" s="99" t="s">
        <v>170</v>
      </c>
      <c r="C424" s="159" t="s">
        <v>171</v>
      </c>
      <c r="D424" s="159"/>
      <c r="E424" s="101"/>
      <c r="F424" s="27"/>
      <c r="G424" s="27"/>
      <c r="H424" s="27"/>
    </row>
    <row r="425" spans="2:9" ht="13.5" thickBot="1">
      <c r="B425" s="160"/>
      <c r="C425" s="161"/>
      <c r="D425" s="161"/>
      <c r="E425" s="106"/>
      <c r="F425" s="27"/>
      <c r="G425" s="27"/>
      <c r="H425" s="27"/>
    </row>
    <row r="426" spans="2:9" ht="13.5" thickBot="1">
      <c r="B426" s="27"/>
      <c r="C426" s="27"/>
      <c r="D426" s="27"/>
      <c r="E426" s="27"/>
      <c r="F426" s="27"/>
      <c r="G426" s="27"/>
      <c r="H426" s="27"/>
    </row>
    <row r="427" spans="2:9" ht="12.75" customHeight="1">
      <c r="B427" s="99" t="s">
        <v>170</v>
      </c>
      <c r="C427" s="162" t="s">
        <v>172</v>
      </c>
      <c r="D427" s="162"/>
      <c r="E427" s="163"/>
      <c r="F427" s="27"/>
      <c r="G427" s="27"/>
      <c r="H427" s="27"/>
    </row>
    <row r="428" spans="2:9" ht="13.5" customHeight="1" thickBot="1">
      <c r="B428" s="160"/>
      <c r="C428" s="161" t="s">
        <v>173</v>
      </c>
      <c r="D428" s="161"/>
      <c r="E428" s="106"/>
      <c r="F428" s="27"/>
      <c r="G428" s="27"/>
      <c r="H428" s="27"/>
    </row>
    <row r="429" spans="2:9" ht="13.5" thickBot="1">
      <c r="B429" s="27"/>
      <c r="C429" s="27"/>
      <c r="D429" s="27"/>
      <c r="E429" s="27"/>
      <c r="F429" s="27"/>
      <c r="G429" s="27"/>
      <c r="H429" s="27"/>
    </row>
    <row r="430" spans="2:9" ht="12.75" customHeight="1" thickBot="1">
      <c r="B430" s="99" t="s">
        <v>174</v>
      </c>
      <c r="C430" s="164"/>
      <c r="D430" s="164"/>
      <c r="E430" s="164"/>
      <c r="F430" s="165" t="s">
        <v>175</v>
      </c>
      <c r="G430" s="166"/>
      <c r="H430" s="27"/>
    </row>
    <row r="431" spans="2:9" ht="13.5" customHeight="1" thickBot="1">
      <c r="B431" s="160"/>
      <c r="C431" s="167"/>
      <c r="D431" s="167"/>
      <c r="E431" s="167"/>
      <c r="F431" s="168"/>
      <c r="G431" s="169"/>
      <c r="H431" s="27"/>
    </row>
    <row r="432" spans="2:9" ht="13.5" thickBot="1">
      <c r="B432" s="27"/>
      <c r="C432" s="27"/>
      <c r="D432" s="27"/>
      <c r="E432" s="27"/>
      <c r="F432" s="27"/>
      <c r="G432" s="27"/>
      <c r="H432" s="27"/>
    </row>
    <row r="433" spans="2:8" ht="12.75" customHeight="1">
      <c r="B433" s="99" t="s">
        <v>174</v>
      </c>
      <c r="C433" s="170"/>
      <c r="D433" s="171"/>
      <c r="E433" s="171"/>
      <c r="F433" s="165" t="s">
        <v>175</v>
      </c>
      <c r="G433" s="166"/>
      <c r="H433" s="27"/>
    </row>
    <row r="434" spans="2:8" ht="13.5" customHeight="1" thickBot="1">
      <c r="B434" s="160"/>
      <c r="C434" s="172"/>
      <c r="D434" s="173"/>
      <c r="E434" s="173"/>
      <c r="F434" s="168"/>
      <c r="G434" s="169"/>
      <c r="H434" s="27"/>
    </row>
    <row r="435" spans="2:8" ht="13.5" thickBot="1">
      <c r="B435" s="27"/>
      <c r="C435" s="27"/>
      <c r="D435" s="27"/>
      <c r="E435" s="27"/>
      <c r="F435" s="27"/>
      <c r="G435" s="27"/>
      <c r="H435" s="27"/>
    </row>
    <row r="436" spans="2:8" ht="13.5" thickBot="1">
      <c r="B436" s="99" t="s">
        <v>176</v>
      </c>
      <c r="C436" s="164"/>
      <c r="D436" s="164"/>
      <c r="E436" s="164"/>
      <c r="F436" s="165" t="s">
        <v>175</v>
      </c>
      <c r="G436" s="166"/>
      <c r="H436" s="27"/>
    </row>
    <row r="437" spans="2:8" ht="13.5" thickBot="1">
      <c r="B437" s="160"/>
      <c r="C437" s="167"/>
      <c r="D437" s="167"/>
      <c r="E437" s="167"/>
      <c r="F437" s="168"/>
      <c r="G437" s="169"/>
      <c r="H437" s="27"/>
    </row>
    <row r="438" spans="2:8" ht="13.5" thickBot="1">
      <c r="B438" s="27"/>
      <c r="C438" s="27"/>
      <c r="D438" s="27"/>
      <c r="E438" s="27"/>
      <c r="F438" s="27"/>
      <c r="G438" s="27"/>
      <c r="H438" s="27"/>
    </row>
    <row r="439" spans="2:8">
      <c r="B439" s="99" t="s">
        <v>176</v>
      </c>
      <c r="C439" s="170"/>
      <c r="D439" s="171"/>
      <c r="E439" s="171"/>
      <c r="F439" s="165" t="s">
        <v>175</v>
      </c>
      <c r="G439" s="166"/>
      <c r="H439" s="27"/>
    </row>
    <row r="440" spans="2:8" ht="13.5" thickBot="1">
      <c r="B440" s="160"/>
      <c r="C440" s="172"/>
      <c r="D440" s="173"/>
      <c r="E440" s="173"/>
      <c r="F440" s="168"/>
      <c r="G440" s="169"/>
      <c r="H440" s="27"/>
    </row>
    <row r="441" spans="2:8" ht="13.5" thickBot="1">
      <c r="B441" s="174"/>
      <c r="C441" s="27"/>
      <c r="D441" s="27"/>
      <c r="E441" s="27"/>
      <c r="F441" s="27"/>
      <c r="G441" s="27"/>
      <c r="H441" s="27"/>
    </row>
    <row r="442" spans="2:8" ht="13.5" thickBot="1">
      <c r="B442" s="174"/>
      <c r="C442" s="175" t="s">
        <v>177</v>
      </c>
      <c r="D442" s="27"/>
      <c r="E442" s="27"/>
      <c r="F442" s="176" t="s">
        <v>178</v>
      </c>
      <c r="G442" s="176"/>
      <c r="H442" s="176"/>
    </row>
    <row r="443" spans="2:8" ht="13.5" thickBot="1">
      <c r="B443" s="177" t="s">
        <v>179</v>
      </c>
      <c r="C443" s="178"/>
      <c r="D443" s="179" t="s">
        <v>180</v>
      </c>
      <c r="E443" s="151"/>
      <c r="F443" s="180" t="s">
        <v>181</v>
      </c>
      <c r="G443" s="97" t="s">
        <v>182</v>
      </c>
      <c r="H443" s="181" t="s">
        <v>183</v>
      </c>
    </row>
    <row r="444" spans="2:8" ht="13.5" thickBot="1">
      <c r="B444" s="154"/>
      <c r="C444" s="182"/>
      <c r="D444" s="183"/>
      <c r="E444" s="20"/>
      <c r="F444" s="184"/>
      <c r="G444" s="13"/>
      <c r="H444" s="13"/>
    </row>
    <row r="445" spans="2:8">
      <c r="B445" s="185" t="s">
        <v>184</v>
      </c>
      <c r="C445" s="186"/>
      <c r="D445" s="187"/>
      <c r="E445" s="27"/>
      <c r="F445" s="188" t="s">
        <v>181</v>
      </c>
      <c r="G445" s="189"/>
      <c r="H445" s="189" t="s">
        <v>185</v>
      </c>
    </row>
    <row r="446" spans="2:8">
      <c r="B446" s="185" t="s">
        <v>186</v>
      </c>
      <c r="C446" s="186"/>
      <c r="D446" s="190"/>
      <c r="E446" s="27"/>
      <c r="F446" s="188" t="s">
        <v>185</v>
      </c>
      <c r="G446" s="189"/>
      <c r="H446" s="189" t="s">
        <v>187</v>
      </c>
    </row>
    <row r="447" spans="2:8" ht="13.5" thickBot="1">
      <c r="B447" s="185" t="s">
        <v>188</v>
      </c>
      <c r="C447" s="186"/>
      <c r="D447" s="191"/>
      <c r="E447" s="27"/>
      <c r="F447" s="188" t="s">
        <v>187</v>
      </c>
      <c r="G447" s="189"/>
      <c r="H447" s="189" t="s">
        <v>183</v>
      </c>
    </row>
    <row r="448" spans="2:8" ht="13.5" thickBot="1">
      <c r="B448" s="185"/>
      <c r="C448" s="186"/>
      <c r="D448" s="192"/>
      <c r="E448" s="27"/>
      <c r="F448" s="188"/>
      <c r="G448" s="189"/>
      <c r="H448" s="189"/>
    </row>
    <row r="449" spans="2:8">
      <c r="B449" s="185" t="s">
        <v>181</v>
      </c>
      <c r="C449" s="186"/>
      <c r="D449" s="187"/>
      <c r="E449" s="27"/>
      <c r="F449" s="188"/>
      <c r="G449" s="189"/>
      <c r="H449" s="189"/>
    </row>
    <row r="450" spans="2:8">
      <c r="B450" s="185" t="s">
        <v>185</v>
      </c>
      <c r="C450" s="186"/>
      <c r="D450" s="190"/>
      <c r="E450" s="27"/>
      <c r="F450" s="188"/>
      <c r="G450" s="189"/>
      <c r="H450" s="189"/>
    </row>
    <row r="451" spans="2:8">
      <c r="B451" s="185" t="s">
        <v>187</v>
      </c>
      <c r="C451" s="186"/>
      <c r="D451" s="190"/>
      <c r="E451" s="27"/>
      <c r="F451" s="188"/>
      <c r="G451" s="189"/>
      <c r="H451" s="189"/>
    </row>
    <row r="452" spans="2:8" ht="13.5" thickBot="1">
      <c r="B452" s="185" t="s">
        <v>183</v>
      </c>
      <c r="C452" s="186"/>
      <c r="D452" s="191"/>
      <c r="E452" s="27"/>
      <c r="F452" s="188"/>
      <c r="G452" s="189"/>
      <c r="H452" s="189"/>
    </row>
    <row r="453" spans="2:8">
      <c r="B453" s="27"/>
      <c r="C453" s="193"/>
      <c r="D453" s="27"/>
      <c r="E453" s="27"/>
      <c r="F453" s="27"/>
      <c r="G453" s="27"/>
      <c r="H453" s="27"/>
    </row>
    <row r="454" spans="2:8">
      <c r="C454" s="194"/>
    </row>
    <row r="455" spans="2:8">
      <c r="B455" s="195"/>
      <c r="C455" s="196"/>
    </row>
    <row r="456" spans="2:8">
      <c r="B456" s="195"/>
      <c r="C456" s="196"/>
    </row>
    <row r="457" spans="2:8">
      <c r="B457" s="195"/>
      <c r="C457" s="197"/>
    </row>
  </sheetData>
  <mergeCells count="57">
    <mergeCell ref="F442:H442"/>
    <mergeCell ref="B436:B437"/>
    <mergeCell ref="F436:F437"/>
    <mergeCell ref="G436:G437"/>
    <mergeCell ref="B439:B440"/>
    <mergeCell ref="C439:C440"/>
    <mergeCell ref="D439:D440"/>
    <mergeCell ref="E439:E440"/>
    <mergeCell ref="F439:F440"/>
    <mergeCell ref="G439:G440"/>
    <mergeCell ref="B430:B431"/>
    <mergeCell ref="F430:F431"/>
    <mergeCell ref="G430:G431"/>
    <mergeCell ref="B433:B434"/>
    <mergeCell ref="C433:C434"/>
    <mergeCell ref="D433:D434"/>
    <mergeCell ref="E433:E434"/>
    <mergeCell ref="F433:F434"/>
    <mergeCell ref="G433:G434"/>
    <mergeCell ref="B422:I422"/>
    <mergeCell ref="B424:B425"/>
    <mergeCell ref="C424:E425"/>
    <mergeCell ref="B427:B428"/>
    <mergeCell ref="C427:E427"/>
    <mergeCell ref="C428:E428"/>
    <mergeCell ref="E233:H233"/>
    <mergeCell ref="B267:I267"/>
    <mergeCell ref="B294:I294"/>
    <mergeCell ref="B305:I305"/>
    <mergeCell ref="B322:I322"/>
    <mergeCell ref="B403:I403"/>
    <mergeCell ref="C172:C174"/>
    <mergeCell ref="B178:B179"/>
    <mergeCell ref="C178:D179"/>
    <mergeCell ref="B191:H191"/>
    <mergeCell ref="B196:I196"/>
    <mergeCell ref="B223:I223"/>
    <mergeCell ref="B161:B162"/>
    <mergeCell ref="D161:D162"/>
    <mergeCell ref="B164:B165"/>
    <mergeCell ref="D164:D165"/>
    <mergeCell ref="E164:E165"/>
    <mergeCell ref="B169:B170"/>
    <mergeCell ref="D169:D170"/>
    <mergeCell ref="B147:I147"/>
    <mergeCell ref="F149:I149"/>
    <mergeCell ref="B153:B154"/>
    <mergeCell ref="D153:D154"/>
    <mergeCell ref="B156:B157"/>
    <mergeCell ref="D156:D157"/>
    <mergeCell ref="E156:E157"/>
    <mergeCell ref="B56:I56"/>
    <mergeCell ref="B92:I92"/>
    <mergeCell ref="B102:I102"/>
    <mergeCell ref="F104:G104"/>
    <mergeCell ref="B120:I120"/>
    <mergeCell ref="G142:H143"/>
  </mergeCells>
  <conditionalFormatting sqref="G21:G34">
    <cfRule type="cellIs" dxfId="9" priority="10" stopIfTrue="1" operator="equal">
      <formula>0</formula>
    </cfRule>
  </conditionalFormatting>
  <conditionalFormatting sqref="C59:C63">
    <cfRule type="cellIs" dxfId="8" priority="9" stopIfTrue="1" operator="equal">
      <formula>0</formula>
    </cfRule>
  </conditionalFormatting>
  <conditionalFormatting sqref="C95:C100 C105:C106 C108:C109 C112:C118">
    <cfRule type="cellIs" dxfId="7" priority="8" stopIfTrue="1" operator="equal">
      <formula>0</formula>
    </cfRule>
  </conditionalFormatting>
  <conditionalFormatting sqref="D123:E123 D125:E126 D128:E130 D132:E133 D135:E136 D138:E139">
    <cfRule type="cellIs" dxfId="6" priority="7" stopIfTrue="1" operator="equal">
      <formula>0</formula>
    </cfRule>
  </conditionalFormatting>
  <conditionalFormatting sqref="C143">
    <cfRule type="cellIs" dxfId="5" priority="6" stopIfTrue="1" operator="equal">
      <formula>0</formula>
    </cfRule>
  </conditionalFormatting>
  <conditionalFormatting sqref="H153 H156 H159 H161 H164 H169 H176 H187 H178">
    <cfRule type="cellIs" dxfId="4" priority="5" stopIfTrue="1" operator="equal">
      <formula>0</formula>
    </cfRule>
  </conditionalFormatting>
  <conditionalFormatting sqref="D200:E203 D205:E205 D208:E211 D217:E219">
    <cfRule type="cellIs" dxfId="3" priority="4" stopIfTrue="1" operator="equal">
      <formula>0</formula>
    </cfRule>
  </conditionalFormatting>
  <conditionalFormatting sqref="D226:E231 D239:E240 C242:C243 D243:E243 D251:E253 C258:C264 D262:E264 F271:G274 F276:G276 F279:G282 F284:G284 F288:G288">
    <cfRule type="cellIs" dxfId="2" priority="3" stopIfTrue="1" operator="equal">
      <formula>0</formula>
    </cfRule>
  </conditionalFormatting>
  <conditionalFormatting sqref="C297:E297 C300 C303 F308:G310 F312:G313 F318:G318">
    <cfRule type="cellIs" dxfId="1" priority="2" stopIfTrue="1" operator="equal">
      <formula>0</formula>
    </cfRule>
  </conditionalFormatting>
  <conditionalFormatting sqref="G430:G431 G433:G434 G436:G437 G439:G440 C430:E431 C436:E437 C433:E434 C439:E440 D445:D447 D449:D452">
    <cfRule type="cellIs" dxfId="0" priority="1" stopIfTrue="1" operator="equal">
      <formula>0</formula>
    </cfRule>
  </conditionalFormatting>
  <hyperlinks>
    <hyperlink ref="B201" location="IVc!A137" display="Clientes"/>
    <hyperlink ref="B202" location="IVc!A140" display="Cuentas por Cobrar"/>
    <hyperlink ref="B203" location="IVc!A142" display="Inventarios"/>
    <hyperlink ref="B205" location="IVc!A148" display="Activo Fijo Neto (AFN)"/>
    <hyperlink ref="B208" location="IVc!A150" display="Proveedores"/>
    <hyperlink ref="B209" location="IVc!A157" display="Gastos Acumulados"/>
    <hyperlink ref="B210" location="IVc!A159" display="Impuestos por Pagar"/>
    <hyperlink ref="B213" location="IVc!A164" display="T. Pasivo Largo Plazo"/>
    <hyperlink ref="B217" location="IVc!A166" display="Capital Social"/>
    <hyperlink ref="B218" location="IVc!A168" display="Reservas"/>
    <hyperlink ref="B219" location="IVc!A170" display="&quot;Utilidad del Ejercicio&quot;"/>
    <hyperlink ref="B200" location="IVc!A174" display="Caja"/>
    <hyperlink ref="B226" location="IVc!A174" display="Caja Excendente"/>
    <hyperlink ref="B272" location="IVc!A137" display="Clientes"/>
    <hyperlink ref="B273" location="IVc!A140" display="Cuentas por Cobrar"/>
    <hyperlink ref="B274" location="IVc!A142" display="Inventarios"/>
    <hyperlink ref="B276" location="IVc!A148" display="Activo Fijo Neto (AFN)"/>
    <hyperlink ref="B279" location="IVc!A150" display="Proveedores"/>
    <hyperlink ref="B280" location="IVc!A157" display="Gastos Acumulados"/>
    <hyperlink ref="B281" location="IVc!A159" display="Impuestos por Pagar"/>
    <hyperlink ref="B284" location="IVc!A164" display="T. Pasivo Largo Plazo"/>
    <hyperlink ref="B288" location="IVc!A166" display="Capital Social"/>
    <hyperlink ref="B289" location="IVc!A168" display="Reservas"/>
    <hyperlink ref="B290" location="IVc!A170" display="&quot;Utilidad del Ejercicio&quot;"/>
    <hyperlink ref="B271" location="IVc!A174" display="Caja"/>
    <hyperlink ref="B308" location="IVc!A174" display="Caja Excendente"/>
    <hyperlink ref="B354" location="IVc!A137" display="Clientes"/>
    <hyperlink ref="B355" location="IVc!A140" display="Cuentas por Cobrar"/>
    <hyperlink ref="B356" location="IVc!A142" display="Inventarios"/>
    <hyperlink ref="B358" location="IVc!A148" display="Activo Fijo Neto (AFN)"/>
    <hyperlink ref="B361" location="IVc!A150" display="Proveedores"/>
    <hyperlink ref="B362" location="IVc!A157" display="Gastos Acumulados"/>
    <hyperlink ref="B363" location="IVc!A159" display="Impuestos por Pagar"/>
    <hyperlink ref="B366" location="IVc!A164" display="T. Pasivo Largo Plazo"/>
    <hyperlink ref="B370" location="IVc!A166" display="Capital Social"/>
    <hyperlink ref="B371" location="IVc!A168" display="Reservas"/>
    <hyperlink ref="B372" location="IVc!A170" display="&quot;Utilidad del Ejercicio&quot;"/>
    <hyperlink ref="B353" location="IVc!A174" display="Caja"/>
    <hyperlink ref="B377" location="IVc!A174" display="Caja Excendente"/>
  </hyperlinks>
  <pageMargins left="0.75" right="0.75" top="1" bottom="1" header="0" footer="0"/>
  <pageSetup orientation="portrait" horizontalDpi="200" verticalDpi="200" copies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7:J66"/>
  <sheetViews>
    <sheetView tabSelected="1" zoomScale="80" zoomScaleNormal="80" workbookViewId="0"/>
  </sheetViews>
  <sheetFormatPr baseColWidth="10" defaultColWidth="11.42578125" defaultRowHeight="12.75"/>
  <cols>
    <col min="1" max="2" width="11.42578125" style="198"/>
    <col min="3" max="3" width="29.140625" style="198" customWidth="1"/>
    <col min="4" max="4" width="35" style="198" customWidth="1"/>
    <col min="5" max="5" width="18.85546875" style="198" customWidth="1"/>
    <col min="6" max="16384" width="11.42578125" style="198"/>
  </cols>
  <sheetData>
    <row r="17" spans="2:10" ht="15">
      <c r="B17" s="2"/>
      <c r="C17" s="1" t="s">
        <v>189</v>
      </c>
      <c r="D17" s="1"/>
      <c r="E17" s="1"/>
      <c r="F17" s="1"/>
    </row>
    <row r="18" spans="2:10" ht="15">
      <c r="C18" s="199"/>
      <c r="D18" s="199"/>
      <c r="E18" s="199"/>
      <c r="F18" s="199"/>
    </row>
    <row r="19" spans="2:10" ht="15">
      <c r="C19" s="199"/>
      <c r="D19" s="199"/>
      <c r="E19" s="199"/>
      <c r="G19" s="200"/>
      <c r="H19" s="200"/>
      <c r="I19" s="200"/>
      <c r="J19" s="200"/>
    </row>
    <row r="20" spans="2:10" ht="13.5" thickBot="1">
      <c r="B20" s="27"/>
      <c r="C20" s="27"/>
      <c r="D20" s="27"/>
      <c r="E20" s="27"/>
      <c r="F20" s="27"/>
      <c r="G20" s="201"/>
      <c r="H20" s="201"/>
      <c r="I20" s="201"/>
      <c r="J20" s="201"/>
    </row>
    <row r="21" spans="2:10" ht="13.5" thickBot="1">
      <c r="B21" s="27"/>
      <c r="C21" s="96" t="s">
        <v>94</v>
      </c>
      <c r="D21" s="97" t="s">
        <v>95</v>
      </c>
      <c r="E21" s="98"/>
      <c r="F21" s="27"/>
      <c r="G21" s="201"/>
      <c r="H21" s="201"/>
      <c r="I21" s="201"/>
      <c r="J21" s="201"/>
    </row>
    <row r="22" spans="2:10" ht="13.5" thickBot="1">
      <c r="B22" s="27"/>
      <c r="C22" s="27"/>
      <c r="D22" s="27"/>
      <c r="E22" s="27"/>
      <c r="F22" s="27"/>
      <c r="G22" s="201"/>
      <c r="H22" s="201"/>
      <c r="I22" s="201"/>
      <c r="J22" s="201"/>
    </row>
    <row r="23" spans="2:10">
      <c r="B23" s="27"/>
      <c r="C23" s="99" t="s">
        <v>96</v>
      </c>
      <c r="D23" s="100" t="s">
        <v>97</v>
      </c>
      <c r="E23" s="101" t="s">
        <v>98</v>
      </c>
      <c r="F23" s="27" t="s">
        <v>99</v>
      </c>
      <c r="G23" s="202"/>
      <c r="H23" s="201"/>
      <c r="I23" s="203"/>
      <c r="J23" s="201"/>
    </row>
    <row r="24" spans="2:10" ht="13.5" thickBot="1">
      <c r="B24" s="27"/>
      <c r="C24" s="104"/>
      <c r="D24" s="105">
        <v>360</v>
      </c>
      <c r="E24" s="106"/>
      <c r="F24" s="27"/>
      <c r="G24" s="202"/>
      <c r="H24" s="201"/>
      <c r="I24" s="201"/>
      <c r="J24" s="201"/>
    </row>
    <row r="25" spans="2:10" ht="13.5" thickBot="1">
      <c r="B25" s="27"/>
      <c r="C25" s="27"/>
      <c r="D25" s="27"/>
      <c r="E25" s="27"/>
      <c r="F25" s="27"/>
      <c r="G25" s="202"/>
      <c r="H25" s="201"/>
      <c r="I25" s="201"/>
      <c r="J25" s="201"/>
    </row>
    <row r="26" spans="2:10">
      <c r="B26" s="27"/>
      <c r="C26" s="99" t="s">
        <v>96</v>
      </c>
      <c r="D26" s="100" t="s">
        <v>81</v>
      </c>
      <c r="E26" s="101" t="s">
        <v>100</v>
      </c>
      <c r="F26" s="108" t="s">
        <v>101</v>
      </c>
      <c r="G26" s="202"/>
      <c r="H26" s="201"/>
      <c r="I26" s="204"/>
      <c r="J26" s="201"/>
    </row>
    <row r="27" spans="2:10" ht="13.5" thickBot="1">
      <c r="B27" s="27"/>
      <c r="C27" s="104"/>
      <c r="D27" s="105">
        <v>360</v>
      </c>
      <c r="E27" s="106"/>
      <c r="F27" s="108"/>
      <c r="G27" s="202"/>
      <c r="H27" s="201"/>
      <c r="I27" s="201"/>
      <c r="J27" s="201"/>
    </row>
    <row r="28" spans="2:10" ht="13.5" thickBot="1">
      <c r="B28" s="27"/>
      <c r="C28" s="27"/>
      <c r="D28" s="27"/>
      <c r="E28" s="27"/>
      <c r="F28" s="27"/>
      <c r="G28" s="202"/>
      <c r="H28" s="201"/>
      <c r="I28" s="201"/>
      <c r="J28" s="201"/>
    </row>
    <row r="29" spans="2:10" ht="13.5" thickBot="1">
      <c r="B29" s="27"/>
      <c r="C29" s="96" t="s">
        <v>103</v>
      </c>
      <c r="D29" s="110" t="s">
        <v>104</v>
      </c>
      <c r="E29" s="111"/>
      <c r="F29" s="27"/>
      <c r="G29" s="202"/>
      <c r="H29" s="201"/>
      <c r="I29" s="203"/>
      <c r="J29" s="201"/>
    </row>
    <row r="30" spans="2:10" ht="13.5" thickBot="1">
      <c r="B30" s="27"/>
      <c r="C30" s="27"/>
      <c r="D30" s="27"/>
      <c r="E30" s="27"/>
      <c r="F30" s="27"/>
      <c r="G30" s="202"/>
      <c r="H30" s="201"/>
      <c r="I30" s="201"/>
      <c r="J30" s="201"/>
    </row>
    <row r="31" spans="2:10">
      <c r="B31" s="27"/>
      <c r="C31" s="99" t="s">
        <v>105</v>
      </c>
      <c r="D31" s="100" t="s">
        <v>106</v>
      </c>
      <c r="E31" s="101" t="s">
        <v>107</v>
      </c>
      <c r="F31" s="27"/>
      <c r="G31" s="202"/>
      <c r="H31" s="201"/>
      <c r="I31" s="203"/>
      <c r="J31" s="201"/>
    </row>
    <row r="32" spans="2:10" ht="13.5" thickBot="1">
      <c r="B32" s="27"/>
      <c r="C32" s="104"/>
      <c r="D32" s="105">
        <v>360</v>
      </c>
      <c r="E32" s="106"/>
      <c r="F32" s="27"/>
      <c r="G32" s="202"/>
      <c r="H32" s="201"/>
      <c r="I32" s="201"/>
      <c r="J32" s="201"/>
    </row>
    <row r="33" spans="2:10" ht="13.5" thickBot="1">
      <c r="B33" s="27"/>
      <c r="C33" s="27"/>
      <c r="D33" s="27"/>
      <c r="E33" s="27"/>
      <c r="F33" s="27"/>
      <c r="G33" s="202"/>
      <c r="H33" s="201"/>
      <c r="I33" s="201"/>
      <c r="J33" s="201"/>
    </row>
    <row r="34" spans="2:10">
      <c r="B34" s="27"/>
      <c r="C34" s="99" t="s">
        <v>105</v>
      </c>
      <c r="D34" s="100" t="s">
        <v>108</v>
      </c>
      <c r="E34" s="101" t="s">
        <v>100</v>
      </c>
      <c r="F34" s="108" t="s">
        <v>101</v>
      </c>
      <c r="G34" s="202"/>
      <c r="H34" s="201"/>
      <c r="I34" s="204"/>
      <c r="J34" s="201"/>
    </row>
    <row r="35" spans="2:10" ht="13.5" thickBot="1">
      <c r="B35" s="27"/>
      <c r="C35" s="104"/>
      <c r="D35" s="105">
        <v>360</v>
      </c>
      <c r="E35" s="106"/>
      <c r="F35" s="108"/>
      <c r="G35" s="202"/>
      <c r="H35" s="201"/>
      <c r="I35" s="201"/>
      <c r="J35" s="201"/>
    </row>
    <row r="36" spans="2:10" ht="13.5" thickBot="1">
      <c r="B36" s="27"/>
      <c r="C36" s="27"/>
      <c r="D36" s="27"/>
      <c r="E36" s="27"/>
      <c r="F36" s="27"/>
      <c r="G36" s="202"/>
      <c r="H36" s="201"/>
      <c r="I36" s="201"/>
      <c r="J36" s="201"/>
    </row>
    <row r="37" spans="2:10" ht="13.5" thickBot="1">
      <c r="B37" s="27"/>
      <c r="C37" s="96" t="s">
        <v>109</v>
      </c>
      <c r="D37" s="97" t="s">
        <v>110</v>
      </c>
      <c r="E37" s="98"/>
      <c r="F37" s="27"/>
      <c r="G37" s="202"/>
      <c r="H37" s="201"/>
      <c r="I37" s="201"/>
      <c r="J37" s="201"/>
    </row>
    <row r="38" spans="2:10" ht="13.5" thickBot="1">
      <c r="B38" s="27"/>
      <c r="C38" s="27"/>
      <c r="D38" s="27"/>
      <c r="E38" s="27"/>
      <c r="F38" s="27"/>
      <c r="G38" s="202"/>
      <c r="H38" s="201"/>
      <c r="I38" s="201"/>
      <c r="J38" s="201"/>
    </row>
    <row r="39" spans="2:10" ht="14.25">
      <c r="B39" s="27"/>
      <c r="C39" s="99" t="s">
        <v>111</v>
      </c>
      <c r="D39" s="100" t="s">
        <v>112</v>
      </c>
      <c r="E39" s="101" t="s">
        <v>113</v>
      </c>
      <c r="F39" s="27"/>
      <c r="G39" s="202"/>
      <c r="H39" s="201"/>
      <c r="I39" s="203"/>
      <c r="J39" s="201"/>
    </row>
    <row r="40" spans="2:10" ht="13.5" thickBot="1">
      <c r="B40" s="27"/>
      <c r="C40" s="104"/>
      <c r="D40" s="105">
        <v>360</v>
      </c>
      <c r="E40" s="106"/>
      <c r="F40" s="27"/>
      <c r="G40" s="201"/>
      <c r="H40" s="201"/>
      <c r="I40" s="201"/>
      <c r="J40" s="201"/>
    </row>
    <row r="41" spans="2:10">
      <c r="B41" s="27"/>
      <c r="C41" s="27"/>
      <c r="D41" s="27"/>
      <c r="E41" s="27"/>
      <c r="F41" s="27"/>
      <c r="G41" s="201"/>
      <c r="H41" s="201"/>
      <c r="I41" s="201"/>
      <c r="J41" s="201"/>
    </row>
    <row r="42" spans="2:10">
      <c r="B42" s="27"/>
      <c r="C42" s="27" t="s">
        <v>114</v>
      </c>
      <c r="D42" s="94" t="s">
        <v>115</v>
      </c>
      <c r="E42" s="27"/>
      <c r="F42" s="27"/>
      <c r="G42" s="201"/>
      <c r="H42" s="201"/>
      <c r="I42" s="201"/>
      <c r="J42" s="201"/>
    </row>
    <row r="43" spans="2:10">
      <c r="B43" s="27"/>
      <c r="C43" s="27"/>
      <c r="D43" s="94"/>
      <c r="E43" s="27"/>
      <c r="F43" s="27"/>
      <c r="G43" s="201"/>
      <c r="H43" s="201"/>
      <c r="I43" s="201"/>
      <c r="J43" s="201"/>
    </row>
    <row r="44" spans="2:10">
      <c r="B44" s="27"/>
      <c r="C44" s="27"/>
      <c r="D44" s="94"/>
      <c r="E44" s="27"/>
      <c r="F44" s="27"/>
      <c r="G44" s="201"/>
      <c r="H44" s="201"/>
      <c r="I44" s="201"/>
      <c r="J44" s="201"/>
    </row>
    <row r="45" spans="2:10" ht="13.5" thickBot="1">
      <c r="B45" s="27"/>
      <c r="C45" s="27"/>
      <c r="D45" s="27"/>
      <c r="E45" s="27"/>
      <c r="F45" s="27"/>
      <c r="G45" s="201"/>
      <c r="H45" s="201"/>
      <c r="I45" s="201"/>
      <c r="J45" s="201"/>
    </row>
    <row r="46" spans="2:10" ht="13.5" thickBot="1">
      <c r="B46" s="27"/>
      <c r="C46" s="96" t="s">
        <v>116</v>
      </c>
      <c r="D46" s="112" t="s">
        <v>117</v>
      </c>
      <c r="E46" s="98"/>
      <c r="F46" s="27"/>
      <c r="G46" s="202"/>
      <c r="H46" s="201"/>
      <c r="I46" s="203"/>
      <c r="J46" s="201"/>
    </row>
    <row r="47" spans="2:10" ht="13.5" thickBot="1">
      <c r="B47" s="27"/>
      <c r="C47" s="27"/>
      <c r="D47" s="27"/>
      <c r="E47" s="27"/>
      <c r="F47" s="27"/>
      <c r="G47" s="201"/>
      <c r="H47" s="201"/>
      <c r="I47" s="201"/>
      <c r="J47" s="201"/>
    </row>
    <row r="48" spans="2:10">
      <c r="B48" s="27"/>
      <c r="C48" s="99" t="s">
        <v>119</v>
      </c>
      <c r="D48" s="113" t="s">
        <v>120</v>
      </c>
      <c r="E48" s="114"/>
      <c r="F48" s="27"/>
      <c r="G48" s="202"/>
      <c r="H48" s="201"/>
      <c r="I48" s="203"/>
      <c r="J48" s="201"/>
    </row>
    <row r="49" spans="2:10" ht="13.5" thickBot="1">
      <c r="B49" s="27"/>
      <c r="C49" s="104"/>
      <c r="D49" s="115"/>
      <c r="E49" s="116"/>
      <c r="F49" s="27"/>
      <c r="G49" s="201"/>
      <c r="H49" s="201"/>
      <c r="I49" s="205"/>
      <c r="J49" s="201"/>
    </row>
    <row r="50" spans="2:10" ht="13.5" thickBot="1">
      <c r="B50" s="27"/>
      <c r="C50" s="27"/>
      <c r="D50" s="27"/>
      <c r="E50" s="27"/>
      <c r="F50" s="27"/>
      <c r="G50" s="201"/>
      <c r="H50" s="201"/>
      <c r="I50" s="201"/>
      <c r="J50" s="201"/>
    </row>
    <row r="51" spans="2:10" ht="13.5" thickBot="1">
      <c r="B51" s="27"/>
      <c r="C51" s="96" t="s">
        <v>121</v>
      </c>
      <c r="D51" s="97" t="s">
        <v>95</v>
      </c>
      <c r="E51" s="98"/>
      <c r="F51" s="27"/>
      <c r="G51" s="201"/>
      <c r="H51" s="201"/>
      <c r="I51" s="201"/>
      <c r="J51" s="201"/>
    </row>
    <row r="52" spans="2:10" ht="13.5" thickBot="1">
      <c r="B52" s="27"/>
      <c r="C52" s="27"/>
      <c r="D52" s="27"/>
      <c r="E52" s="27"/>
      <c r="F52" s="27"/>
    </row>
    <row r="53" spans="2:10" ht="13.5" thickBot="1">
      <c r="B53" s="27"/>
      <c r="C53" s="96" t="s">
        <v>122</v>
      </c>
      <c r="D53" s="97" t="s">
        <v>123</v>
      </c>
      <c r="E53" s="98"/>
      <c r="F53" s="27"/>
      <c r="H53" s="206" t="s">
        <v>124</v>
      </c>
      <c r="I53" s="206"/>
      <c r="J53" s="206"/>
    </row>
    <row r="54" spans="2:10" ht="13.5" thickBot="1">
      <c r="B54" s="27"/>
      <c r="C54" s="27"/>
      <c r="D54" s="27"/>
      <c r="E54" s="27"/>
      <c r="F54" s="27"/>
      <c r="H54" s="206"/>
      <c r="I54" s="206"/>
      <c r="J54" s="206"/>
    </row>
    <row r="55" spans="2:10" ht="13.5" thickBot="1">
      <c r="B55" s="27"/>
      <c r="C55" s="96" t="s">
        <v>126</v>
      </c>
      <c r="D55" s="112" t="s">
        <v>127</v>
      </c>
      <c r="E55" s="98"/>
      <c r="F55" s="27"/>
      <c r="G55" s="201"/>
      <c r="H55" s="206"/>
      <c r="I55" s="206"/>
      <c r="J55" s="206"/>
    </row>
    <row r="56" spans="2:10" ht="13.5" thickBot="1">
      <c r="B56" s="27"/>
      <c r="C56" s="27"/>
      <c r="D56" s="27"/>
      <c r="E56" s="27"/>
      <c r="F56" s="27"/>
      <c r="G56" s="201"/>
      <c r="H56" s="201"/>
      <c r="I56" s="201"/>
      <c r="J56" s="201"/>
    </row>
    <row r="57" spans="2:10" ht="13.5" thickBot="1">
      <c r="B57" s="27"/>
      <c r="C57" s="96" t="s">
        <v>129</v>
      </c>
      <c r="D57" s="112" t="s">
        <v>130</v>
      </c>
      <c r="E57" s="98"/>
      <c r="F57" s="27"/>
      <c r="G57" s="202"/>
      <c r="H57" s="201"/>
      <c r="I57" s="203"/>
      <c r="J57" s="201"/>
    </row>
    <row r="58" spans="2:10" ht="13.5" thickBot="1">
      <c r="B58" s="27"/>
      <c r="C58" s="27"/>
      <c r="D58" s="27"/>
      <c r="E58" s="27"/>
      <c r="F58" s="27"/>
      <c r="G58" s="201"/>
      <c r="H58" s="201"/>
      <c r="I58" s="201"/>
      <c r="J58" s="201"/>
    </row>
    <row r="59" spans="2:10" ht="13.5" thickBot="1">
      <c r="B59" s="27"/>
      <c r="C59" s="96" t="s">
        <v>131</v>
      </c>
      <c r="D59" s="112" t="s">
        <v>132</v>
      </c>
      <c r="E59" s="98"/>
      <c r="F59" s="27"/>
      <c r="G59" s="201"/>
      <c r="H59" s="201"/>
      <c r="I59" s="201"/>
      <c r="J59" s="201"/>
    </row>
    <row r="60" spans="2:10">
      <c r="G60" s="201"/>
      <c r="H60" s="201"/>
      <c r="I60" s="201"/>
      <c r="J60" s="201"/>
    </row>
    <row r="61" spans="2:10" ht="14.25">
      <c r="B61" s="2"/>
      <c r="C61" s="117" t="s">
        <v>133</v>
      </c>
      <c r="D61" s="117"/>
      <c r="E61" s="117"/>
      <c r="F61" s="117"/>
      <c r="G61" s="117"/>
      <c r="H61" s="117"/>
      <c r="I61" s="117"/>
    </row>
    <row r="62" spans="2:10" ht="14.25">
      <c r="C62" s="207"/>
      <c r="D62" s="207"/>
      <c r="E62" s="207"/>
      <c r="F62" s="207"/>
      <c r="G62" s="207"/>
      <c r="H62" s="207"/>
      <c r="I62" s="207"/>
    </row>
    <row r="63" spans="2:10" ht="15" thickBot="1">
      <c r="B63" s="27"/>
      <c r="C63" s="208"/>
      <c r="D63" s="208"/>
      <c r="E63" s="208"/>
      <c r="F63" s="208"/>
      <c r="G63" s="208"/>
      <c r="H63" s="207"/>
      <c r="I63" s="207"/>
    </row>
    <row r="64" spans="2:10" ht="14.25" thickBot="1">
      <c r="B64" s="27"/>
      <c r="C64" s="96" t="s">
        <v>94</v>
      </c>
      <c r="D64" s="119" t="s">
        <v>134</v>
      </c>
      <c r="E64" s="98"/>
      <c r="F64" s="98"/>
      <c r="G64" s="27"/>
    </row>
    <row r="65" spans="2:7" ht="13.5">
      <c r="B65" s="27"/>
      <c r="C65" s="27"/>
      <c r="D65" s="120" t="s">
        <v>135</v>
      </c>
      <c r="E65" s="27"/>
      <c r="F65" s="27"/>
      <c r="G65" s="27"/>
    </row>
    <row r="66" spans="2:7">
      <c r="B66" s="27"/>
      <c r="C66" s="27"/>
      <c r="D66" s="27"/>
      <c r="E66" s="27"/>
      <c r="F66" s="27"/>
      <c r="G66" s="27"/>
    </row>
  </sheetData>
  <mergeCells count="18">
    <mergeCell ref="D42:D44"/>
    <mergeCell ref="C48:C49"/>
    <mergeCell ref="D48:E49"/>
    <mergeCell ref="H53:J55"/>
    <mergeCell ref="C61:I61"/>
    <mergeCell ref="C31:C32"/>
    <mergeCell ref="E31:E32"/>
    <mergeCell ref="C34:C35"/>
    <mergeCell ref="E34:E35"/>
    <mergeCell ref="F34:F35"/>
    <mergeCell ref="C39:C40"/>
    <mergeCell ref="E39:E40"/>
    <mergeCell ref="G19:J19"/>
    <mergeCell ref="C23:C24"/>
    <mergeCell ref="E23:E24"/>
    <mergeCell ref="C26:C27"/>
    <mergeCell ref="E26:E27"/>
    <mergeCell ref="F26:F27"/>
  </mergeCell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</vt:lpstr>
      <vt:lpstr>IVf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2010-06-21T23:57:33Z</dcterms:created>
  <dcterms:modified xsi:type="dcterms:W3CDTF">2010-06-21T23:58:14Z</dcterms:modified>
</cp:coreProperties>
</file>